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8385" activeTab="1"/>
  </bookViews>
  <sheets>
    <sheet name="Info" sheetId="1" r:id="rId1"/>
    <sheet name="Consistenzapers-costi2016" sheetId="2" r:id="rId2"/>
    <sheet name="ANAGR" sheetId="3" state="veryHidden" r:id="rId3"/>
    <sheet name="INFO_OUT" sheetId="4" state="veryHidden" r:id="rId4"/>
    <sheet name="VERSIONI" sheetId="5" state="veryHidden" r:id="rId5"/>
  </sheets>
  <definedNames>
    <definedName name="ANAGR">'ANAGR'!$A$1:$G$2</definedName>
    <definedName name="_xlnm.Print_Area" localSheetId="1">'Consistenzapers-costi2016'!$A$1:$K$45</definedName>
    <definedName name="INFO_OUT">'INFO_OUT'!$A$1:$A$2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<sst xmlns="http://schemas.openxmlformats.org/spreadsheetml/2006/main" count="122" uniqueCount="100">
  <si>
    <t>Azienda</t>
  </si>
  <si>
    <t>Anno</t>
  </si>
  <si>
    <t>Modulo</t>
  </si>
  <si>
    <t>Versione</t>
  </si>
  <si>
    <t xml:space="preserve">Data </t>
  </si>
  <si>
    <t>vers. 1.0 - Aprile 2017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</si>
  <si>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</si>
  <si>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</si>
  <si>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</si>
  <si>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</si>
  <si>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</si>
  <si>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</si>
  <si>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</si>
  <si>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</si>
  <si>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</si>
  <si>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</si>
  <si>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</si>
  <si>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</si>
  <si>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</si>
  <si>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</si>
  <si>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</si>
  <si>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</si>
  <si>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</si>
  <si>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</si>
  <si>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</si>
  <si>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</si>
  <si>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</si>
  <si>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</si>
  <si>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</si>
  <si>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</si>
  <si>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</si>
  <si>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</si>
  <si>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</si>
  <si>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</si>
  <si>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</si>
  <si>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</si>
  <si>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</si>
  <si>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</si>
  <si>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</si>
  <si>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</si>
  <si>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</si>
  <si>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</si>
  <si>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</si>
  <si>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</si>
  <si>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</si>
  <si>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</si>
  <si>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</si>
  <si>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</si>
  <si>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PERSONALE DIPENDENTE (* ) (Conto Annuale)</t>
  </si>
  <si>
    <t>T1</t>
  </si>
  <si>
    <t>T12</t>
  </si>
  <si>
    <t>T13</t>
  </si>
  <si>
    <t>T14</t>
  </si>
  <si>
    <t>Tipologia di personale</t>
  </si>
  <si>
    <t>Numero Mensilità</t>
  </si>
  <si>
    <t>Totale spese a carattere stipendiale</t>
  </si>
  <si>
    <t>Totale Spese Accessorie</t>
  </si>
  <si>
    <t>Totale spese a carattere stipendiale tempo determinato</t>
  </si>
  <si>
    <t>Totale Spese Accessorie tempo determinato</t>
  </si>
  <si>
    <t>RUOLO SANITARIO</t>
  </si>
  <si>
    <t>Dirigenza</t>
  </si>
  <si>
    <t>- Medico-Veterinaria</t>
  </si>
  <si>
    <t>- Sanitaria</t>
  </si>
  <si>
    <t>Comparto</t>
  </si>
  <si>
    <t>- Categoria Ds</t>
  </si>
  <si>
    <t>- Categoria D</t>
  </si>
  <si>
    <t>- Categoria C</t>
  </si>
  <si>
    <t>- Categoria Bs</t>
  </si>
  <si>
    <t>RUOLO PROFESSIONALE</t>
  </si>
  <si>
    <t>Livello dirigenziale</t>
  </si>
  <si>
    <t>RUOLO TECNICO</t>
  </si>
  <si>
    <t>- Categoria B</t>
  </si>
  <si>
    <t>- Categoria A</t>
  </si>
  <si>
    <t>RUOLO AMMINISTRATIVO</t>
  </si>
  <si>
    <t>TOTALE</t>
  </si>
  <si>
    <t>(*) E' necessario comprendere anche il personale dipendente dell'area del comparto e delle dirigenze a tempo determinato che però è rilevato nella Tabella 2 del conto annuale con diverso criterio (uomini - anno)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</si>
  <si>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</si>
  <si>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</si>
  <si>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</si>
  <si>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</si>
  <si>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</si>
  <si>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</si>
  <si>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</si>
  <si>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</si>
  <si>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</si>
  <si>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2016</t>
  </si>
  <si>
    <t>Consuntivo</t>
  </si>
  <si>
    <t>CONS.V1</t>
  </si>
  <si>
    <t>13/05/2017  8:34:44</t>
  </si>
  <si>
    <t>V1.01</t>
  </si>
  <si>
    <t>VERSIONE</t>
  </si>
  <si>
    <t>V1</t>
  </si>
  <si>
    <t>V2</t>
  </si>
  <si>
    <t>V3</t>
  </si>
  <si>
    <t>V4</t>
  </si>
  <si>
    <t>V5</t>
  </si>
  <si>
    <t>V6</t>
  </si>
  <si>
    <t>V7</t>
  </si>
  <si>
    <t>V8</t>
  </si>
  <si>
    <t>V9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</si>
</sst>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dd/mm/yy"/>
    <numFmt numFmtId="174" formatCode="_-[$€]\ * #,##0.00_-;\-[$€]\ * #,##0.00_-;_-[$€]\ * &quot;-&quot;??_-;_-@_-"/>
    <numFmt numFmtId="175" formatCode="_ * #,##0_ ;_ * \-#,##0_ ;_ * &quot;-&quot;_ ;_ @_ "/>
    <numFmt numFmtId="176" formatCode="_ * #,##0.00_ ;_ * \-#,##0.00_ ;_ * &quot;-&quot;??_ ;_ @_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5999600291252136"/>
      </right>
      <top>
        <color indexed="63"/>
      </top>
      <bottom>
        <color indexed="63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/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3" tint="0.599960029125213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0" fillId="34" borderId="0" xfId="0" applyNumberFormat="1" applyFill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 quotePrefix="1">
      <alignment/>
      <protection/>
    </xf>
    <xf numFmtId="0" fontId="0" fillId="35" borderId="0" xfId="0" applyNumberForma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4" borderId="0" xfId="0" applyFill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4" borderId="0" xfId="0" applyNumberFormat="1" applyFill="1" applyAlignment="1" applyProtection="1" quotePrefix="1">
      <alignment horizontal="left"/>
      <protection/>
    </xf>
    <xf numFmtId="0" fontId="0" fillId="0" borderId="0" xfId="0" applyNumberFormat="1" applyAlignment="1" quotePrefix="1">
      <alignment/>
    </xf>
    <xf numFmtId="0" fontId="0" fillId="0" borderId="0" xfId="57" applyNumberFormat="1" quotePrefix="1">
      <alignment/>
      <protection/>
    </xf>
    <xf numFmtId="0" fontId="0" fillId="0" borderId="0" xfId="57">
      <alignment/>
      <protection/>
    </xf>
    <xf numFmtId="0" fontId="1" fillId="36" borderId="18" xfId="0" applyNumberFormat="1" applyFont="1" applyFill="1" applyBorder="1" applyAlignment="1" applyProtection="1">
      <alignment horizontal="left"/>
      <protection hidden="1"/>
    </xf>
    <xf numFmtId="0" fontId="1" fillId="36" borderId="19" xfId="0" applyNumberFormat="1" applyFont="1" applyFill="1" applyBorder="1" applyAlignment="1" applyProtection="1">
      <alignment horizontal="left"/>
      <protection hidden="1"/>
    </xf>
    <xf numFmtId="0" fontId="1" fillId="36" borderId="20" xfId="0" applyNumberFormat="1" applyFont="1" applyFill="1" applyBorder="1" applyAlignment="1" applyProtection="1">
      <alignment horizontal="left"/>
      <protection hidden="1"/>
    </xf>
    <xf numFmtId="173" fontId="1" fillId="34" borderId="18" xfId="0" applyNumberFormat="1" applyFont="1" applyFill="1" applyBorder="1" applyAlignment="1" applyProtection="1">
      <alignment horizontal="left"/>
      <protection hidden="1" locked="0"/>
    </xf>
    <xf numFmtId="173" fontId="1" fillId="34" borderId="18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14" borderId="21" xfId="0" applyFont="1" applyFill="1" applyBorder="1" applyAlignment="1" applyProtection="1">
      <alignment vertical="center"/>
      <protection/>
    </xf>
    <xf numFmtId="0" fontId="5" fillId="14" borderId="22" xfId="0" applyFont="1" applyFill="1" applyBorder="1" applyAlignment="1" applyProtection="1">
      <alignment vertical="center"/>
      <protection/>
    </xf>
    <xf numFmtId="0" fontId="5" fillId="14" borderId="2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37" borderId="24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0" fontId="5" fillId="37" borderId="25" xfId="0" applyFont="1" applyFill="1" applyBorder="1" applyAlignment="1" applyProtection="1">
      <alignment vertical="center"/>
      <protection/>
    </xf>
    <xf numFmtId="0" fontId="5" fillId="38" borderId="26" xfId="0" applyFont="1" applyFill="1" applyBorder="1" applyAlignment="1" applyProtection="1">
      <alignment horizontal="center"/>
      <protection/>
    </xf>
    <xf numFmtId="0" fontId="5" fillId="38" borderId="2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5" fillId="8" borderId="18" xfId="0" applyFont="1" applyFill="1" applyBorder="1" applyAlignment="1" applyProtection="1">
      <alignment vertical="center"/>
      <protection/>
    </xf>
    <xf numFmtId="0" fontId="5" fillId="2" borderId="18" xfId="0" applyFont="1" applyFill="1" applyBorder="1" applyAlignment="1" applyProtection="1">
      <alignment horizontal="left" indent="1"/>
      <protection/>
    </xf>
    <xf numFmtId="0" fontId="5" fillId="2" borderId="18" xfId="0" applyFont="1" applyFill="1" applyBorder="1" applyAlignment="1" applyProtection="1">
      <alignment/>
      <protection/>
    </xf>
    <xf numFmtId="0" fontId="2" fillId="0" borderId="18" xfId="0" applyFont="1" applyBorder="1" applyAlignment="1" applyProtection="1" quotePrefix="1">
      <alignment horizontal="left" indent="1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indent="1"/>
      <protection/>
    </xf>
    <xf numFmtId="0" fontId="5" fillId="14" borderId="18" xfId="0" applyFont="1" applyFill="1" applyBorder="1" applyAlignment="1" applyProtection="1">
      <alignment horizontal="right" vertical="center"/>
      <protection/>
    </xf>
    <xf numFmtId="0" fontId="5" fillId="14" borderId="18" xfId="0" applyFont="1" applyFill="1" applyBorder="1" applyAlignment="1" applyProtection="1">
      <alignment vertical="center"/>
      <protection/>
    </xf>
    <xf numFmtId="0" fontId="1" fillId="36" borderId="28" xfId="0" applyNumberFormat="1" applyFont="1" applyFill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/>
      <protection locked="0"/>
    </xf>
    <xf numFmtId="0" fontId="5" fillId="38" borderId="29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vertical="center" wrapText="1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Euro" xfId="43"/>
    <cellStyle name="Input" xfId="44"/>
    <cellStyle name="Comma" xfId="45"/>
    <cellStyle name="Comma [0]" xfId="46"/>
    <cellStyle name="Migliaia [0] 2" xfId="47"/>
    <cellStyle name="Migliaia [0] 3" xfId="48"/>
    <cellStyle name="Migliaia [0] 4" xfId="49"/>
    <cellStyle name="Migliaia 2" xfId="50"/>
    <cellStyle name="Migliaia 3" xfId="51"/>
    <cellStyle name="Migliaia 4" xfId="52"/>
    <cellStyle name="Neutrale" xfId="53"/>
    <cellStyle name="Normal 2" xfId="54"/>
    <cellStyle name="Normal_Sheet1" xfId="55"/>
    <cellStyle name="Normale 2" xfId="56"/>
    <cellStyle name="Normale 3" xfId="57"/>
    <cellStyle name="Normale 4" xfId="58"/>
    <cellStyle name="Nota" xfId="59"/>
    <cellStyle name="Output" xfId="60"/>
    <cellStyle name="Percent" xfId="61"/>
    <cellStyle name="Percentuale 2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14.140625" style="18" customWidth="1"/>
    <col min="2" max="2" width="14.140625" style="4" bestFit="1" customWidth="1"/>
    <col min="3" max="3" width="13.57421875" style="4" customWidth="1"/>
    <col min="4" max="8" width="9.140625" style="4" customWidth="1"/>
    <col min="9" max="9" width="9.140625" style="4" hidden="1" customWidth="1"/>
    <col min="10" max="10" width="3.00390625" style="4" hidden="1" customWidth="1"/>
    <col min="11" max="11" width="4.00390625" style="5" hidden="1" customWidth="1"/>
    <col min="12" max="12" width="58.28125" style="5" hidden="1" customWidth="1"/>
    <col min="13" max="16384" width="9.140625" style="4" hidden="1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12" s="7" customFormat="1" ht="12.75">
      <c r="A2" s="6" t="s">
        <v>0</v>
      </c>
      <c r="B2" s="23" t="str">
        <f>ANAGR!$A$2</f>
        <v>923</v>
      </c>
      <c r="C2" s="24" t="str">
        <f>ANAGR!$B$2</f>
        <v>FONDAZIONE ISTITUTO NEUROLOGICO BESTA - MI</v>
      </c>
      <c r="D2" s="54"/>
      <c r="E2" s="54"/>
      <c r="F2" s="54"/>
      <c r="G2" s="25"/>
      <c r="H2" s="10"/>
      <c r="J2" s="8"/>
      <c r="K2" s="9"/>
      <c r="L2" s="9"/>
    </row>
    <row r="3" spans="1:10" ht="12.75">
      <c r="A3" s="6" t="s">
        <v>1</v>
      </c>
      <c r="B3" s="23" t="str">
        <f>ANAGR!$C$2</f>
        <v>2016</v>
      </c>
      <c r="C3" s="10"/>
      <c r="D3" s="10"/>
      <c r="E3" s="10"/>
      <c r="F3" s="10"/>
      <c r="G3" s="10"/>
      <c r="H3" s="11"/>
      <c r="J3" s="12"/>
    </row>
    <row r="4" spans="1:10" ht="12.75">
      <c r="A4" s="6"/>
      <c r="B4" s="10"/>
      <c r="C4" s="10"/>
      <c r="D4" s="10"/>
      <c r="E4" s="10"/>
      <c r="F4" s="10"/>
      <c r="G4" s="10"/>
      <c r="H4" s="11"/>
      <c r="J4" s="12"/>
    </row>
    <row r="5" spans="1:10" ht="12.75">
      <c r="A5" s="6" t="s">
        <v>2</v>
      </c>
      <c r="B5" s="23" t="str">
        <f>ANAGR!$D$2</f>
        <v>Consuntivo</v>
      </c>
      <c r="C5" s="10"/>
      <c r="D5" s="10"/>
      <c r="E5" s="10"/>
      <c r="F5" s="10"/>
      <c r="G5" s="10"/>
      <c r="H5" s="11"/>
      <c r="J5" s="12"/>
    </row>
    <row r="6" spans="1:10" ht="12.75">
      <c r="A6" s="6"/>
      <c r="B6" s="13"/>
      <c r="C6" s="10"/>
      <c r="D6" s="10"/>
      <c r="E6" s="10"/>
      <c r="F6" s="10"/>
      <c r="G6" s="10"/>
      <c r="H6" s="11"/>
      <c r="J6" s="12"/>
    </row>
    <row r="7" spans="1:10" ht="12.75">
      <c r="A7" s="6" t="s">
        <v>3</v>
      </c>
      <c r="B7" s="26" t="str">
        <f>MID(ANAGR!$E$2,6,2)</f>
        <v>V1</v>
      </c>
      <c r="C7" s="10"/>
      <c r="D7" s="10"/>
      <c r="E7" s="10"/>
      <c r="F7" s="10"/>
      <c r="G7" s="10"/>
      <c r="H7" s="11"/>
      <c r="J7" s="12"/>
    </row>
    <row r="8" spans="1:10" ht="12.75">
      <c r="A8" s="6" t="s">
        <v>4</v>
      </c>
      <c r="B8" s="27">
        <v>42881</v>
      </c>
      <c r="C8" s="14">
        <f>+IF(B8=0,"  !! INSERIRE LA DATA RELATIVA AL BILANCIO !!","")</f>
      </c>
      <c r="D8" s="10"/>
      <c r="E8" s="10"/>
      <c r="F8" s="10"/>
      <c r="G8" s="10"/>
      <c r="H8" s="11"/>
      <c r="J8" s="12"/>
    </row>
    <row r="9" spans="1:10" ht="12.75">
      <c r="A9" s="6"/>
      <c r="B9" s="10"/>
      <c r="C9" s="10"/>
      <c r="D9" s="10"/>
      <c r="E9" s="10"/>
      <c r="F9" s="10"/>
      <c r="G9" s="10"/>
      <c r="H9" s="11"/>
      <c r="J9" s="12"/>
    </row>
    <row r="10" spans="1:10" ht="12.75">
      <c r="A10" s="6"/>
      <c r="B10" s="10"/>
      <c r="C10" s="10"/>
      <c r="D10" s="10"/>
      <c r="E10" s="10"/>
      <c r="F10" s="10"/>
      <c r="G10" s="10"/>
      <c r="H10" s="11"/>
      <c r="J10" s="12"/>
    </row>
    <row r="11" spans="1:10" ht="13.5" thickBot="1">
      <c r="A11" s="15"/>
      <c r="B11" s="16"/>
      <c r="C11" s="16"/>
      <c r="D11" s="16"/>
      <c r="E11" s="16"/>
      <c r="F11" s="16"/>
      <c r="G11" s="16"/>
      <c r="H11" s="17" t="s">
        <v>5</v>
      </c>
      <c r="J11" s="12"/>
    </row>
    <row r="12" spans="11:12" ht="12.75" hidden="1">
      <c r="K12" s="5">
        <v>311</v>
      </c>
      <c r="L12" s="5" t="s">
        <v>6</v>
      </c>
    </row>
    <row r="13" spans="11:12" ht="12.75" hidden="1">
      <c r="K13" s="5">
        <v>312</v>
      </c>
      <c r="L13" s="5" t="s">
        <v>7</v>
      </c>
    </row>
    <row r="14" spans="11:12" ht="12.75" hidden="1">
      <c r="K14" s="5">
        <v>313</v>
      </c>
      <c r="L14" s="5" t="s">
        <v>8</v>
      </c>
    </row>
    <row r="15" spans="11:12" ht="12.75" hidden="1">
      <c r="K15" s="5">
        <v>314</v>
      </c>
      <c r="L15" s="5" t="s">
        <v>9</v>
      </c>
    </row>
    <row r="16" spans="11:12" ht="12.75" hidden="1">
      <c r="K16" s="5">
        <v>315</v>
      </c>
      <c r="L16" s="5" t="s">
        <v>10</v>
      </c>
    </row>
    <row r="17" spans="11:12" ht="12.75" hidden="1">
      <c r="K17" s="5">
        <v>951</v>
      </c>
      <c r="L17" s="5" t="s">
        <v>11</v>
      </c>
    </row>
    <row r="18" spans="11:12" ht="12.75" hidden="1">
      <c r="K18" s="5">
        <v>952</v>
      </c>
      <c r="L18" s="5" t="s">
        <v>12</v>
      </c>
    </row>
    <row r="19" spans="11:12" ht="12.75" hidden="1">
      <c r="K19" s="5">
        <v>953</v>
      </c>
      <c r="L19" s="5" t="s">
        <v>13</v>
      </c>
    </row>
    <row r="20" spans="11:12" ht="12.75" hidden="1">
      <c r="K20" s="5">
        <v>954</v>
      </c>
      <c r="L20" s="5" t="s">
        <v>14</v>
      </c>
    </row>
    <row r="21" spans="11:12" ht="12.75" hidden="1">
      <c r="K21" s="5">
        <v>955</v>
      </c>
      <c r="L21" s="5" t="s">
        <v>15</v>
      </c>
    </row>
    <row r="22" spans="11:12" ht="12.75" hidden="1">
      <c r="K22" s="5">
        <v>956</v>
      </c>
      <c r="L22" s="5" t="s">
        <v>16</v>
      </c>
    </row>
    <row r="23" spans="11:12" ht="12.75" hidden="1">
      <c r="K23" s="5">
        <v>957</v>
      </c>
      <c r="L23" s="5" t="s">
        <v>17</v>
      </c>
    </row>
    <row r="24" spans="11:12" ht="12.75" hidden="1">
      <c r="K24" s="5">
        <v>958</v>
      </c>
      <c r="L24" s="5" t="s">
        <v>18</v>
      </c>
    </row>
    <row r="25" spans="11:12" ht="12.75" hidden="1">
      <c r="K25" s="5">
        <v>959</v>
      </c>
      <c r="L25" s="5" t="s">
        <v>19</v>
      </c>
    </row>
    <row r="26" spans="11:12" ht="12.75" hidden="1">
      <c r="K26" s="5">
        <v>960</v>
      </c>
      <c r="L26" s="5" t="s">
        <v>20</v>
      </c>
    </row>
    <row r="27" spans="11:12" ht="12.75" hidden="1">
      <c r="K27" s="5">
        <v>962</v>
      </c>
      <c r="L27" s="5" t="s">
        <v>21</v>
      </c>
    </row>
    <row r="28" spans="11:12" ht="12.75" hidden="1">
      <c r="K28" s="5">
        <v>963</v>
      </c>
      <c r="L28" s="5" t="s">
        <v>22</v>
      </c>
    </row>
    <row r="29" spans="11:12" ht="12.75" hidden="1">
      <c r="K29" s="5">
        <v>964</v>
      </c>
      <c r="L29" s="5" t="s">
        <v>23</v>
      </c>
    </row>
    <row r="30" spans="11:12" ht="12.75" hidden="1">
      <c r="K30" s="5">
        <v>965</v>
      </c>
      <c r="L30" s="5" t="s">
        <v>24</v>
      </c>
    </row>
    <row r="31" spans="11:12" ht="12.75" hidden="1">
      <c r="K31" s="5">
        <v>966</v>
      </c>
      <c r="L31" s="5" t="s">
        <v>25</v>
      </c>
    </row>
    <row r="32" spans="11:12" ht="12.75" hidden="1">
      <c r="K32" s="5">
        <v>967</v>
      </c>
      <c r="L32" s="5" t="s">
        <v>26</v>
      </c>
    </row>
    <row r="33" spans="11:12" ht="12.75" hidden="1">
      <c r="K33" s="5">
        <v>968</v>
      </c>
      <c r="L33" s="5" t="s">
        <v>27</v>
      </c>
    </row>
    <row r="34" spans="11:12" ht="12.75" hidden="1">
      <c r="K34" s="5">
        <v>969</v>
      </c>
      <c r="L34" s="5" t="s">
        <v>28</v>
      </c>
    </row>
    <row r="35" spans="11:12" ht="12.75" hidden="1">
      <c r="K35" s="5">
        <v>970</v>
      </c>
      <c r="L35" s="5" t="s">
        <v>29</v>
      </c>
    </row>
    <row r="36" spans="11:12" ht="12.75" hidden="1">
      <c r="K36" s="5">
        <v>971</v>
      </c>
      <c r="L36" s="5" t="s">
        <v>30</v>
      </c>
    </row>
    <row r="37" spans="11:12" ht="12.75" hidden="1">
      <c r="K37" s="5">
        <v>972</v>
      </c>
      <c r="L37" s="5" t="s">
        <v>31</v>
      </c>
    </row>
    <row r="38" spans="11:12" ht="12.75" hidden="1">
      <c r="K38" s="5">
        <v>973</v>
      </c>
      <c r="L38" s="5" t="s">
        <v>32</v>
      </c>
    </row>
    <row r="39" spans="11:12" ht="12.75" hidden="1">
      <c r="K39" s="5">
        <v>974</v>
      </c>
      <c r="L39" s="5" t="s">
        <v>33</v>
      </c>
    </row>
    <row r="40" spans="11:12" ht="12.75" hidden="1">
      <c r="K40" s="5">
        <v>975</v>
      </c>
      <c r="L40" s="5" t="s">
        <v>34</v>
      </c>
    </row>
    <row r="41" spans="11:12" ht="12.75" hidden="1">
      <c r="K41" s="5">
        <v>976</v>
      </c>
      <c r="L41" s="5" t="s">
        <v>35</v>
      </c>
    </row>
    <row r="42" spans="11:12" ht="12.75" hidden="1">
      <c r="K42" s="5">
        <v>977</v>
      </c>
      <c r="L42" s="5" t="s">
        <v>36</v>
      </c>
    </row>
    <row r="43" spans="11:12" ht="12.75" hidden="1">
      <c r="K43" s="5">
        <v>978</v>
      </c>
      <c r="L43" s="5" t="s">
        <v>37</v>
      </c>
    </row>
    <row r="44" spans="11:12" ht="12.75" hidden="1">
      <c r="K44" s="5">
        <v>979</v>
      </c>
      <c r="L44" s="5" t="s">
        <v>38</v>
      </c>
    </row>
    <row r="45" spans="11:12" ht="12.75" hidden="1">
      <c r="K45" s="5">
        <v>980</v>
      </c>
      <c r="L45" s="5" t="s">
        <v>39</v>
      </c>
    </row>
    <row r="46" spans="11:12" ht="12.75" hidden="1">
      <c r="K46" s="5">
        <v>920</v>
      </c>
      <c r="L46" s="5" t="s">
        <v>40</v>
      </c>
    </row>
    <row r="47" spans="11:12" ht="12.75" hidden="1">
      <c r="K47" s="5">
        <v>922</v>
      </c>
      <c r="L47" s="5" t="s">
        <v>41</v>
      </c>
    </row>
    <row r="48" spans="11:12" ht="12.75" hidden="1">
      <c r="K48" s="5">
        <v>923</v>
      </c>
      <c r="L48" s="5" t="s">
        <v>42</v>
      </c>
    </row>
    <row r="49" spans="11:12" ht="12.75" hidden="1">
      <c r="K49" s="5">
        <v>924</v>
      </c>
      <c r="L49" s="5" t="s">
        <v>43</v>
      </c>
    </row>
    <row r="50" spans="11:12" ht="12.75" hidden="1">
      <c r="K50" s="5">
        <v>925</v>
      </c>
      <c r="L50" s="5" t="s">
        <v>44</v>
      </c>
    </row>
    <row r="51" spans="11:12" ht="12.75" hidden="1">
      <c r="K51" s="5">
        <v>991</v>
      </c>
      <c r="L51" s="5" t="s">
        <v>45</v>
      </c>
    </row>
    <row r="52" spans="11:12" ht="12.75" hidden="1">
      <c r="K52" s="5" t="s">
        <v>46</v>
      </c>
      <c r="L52" s="19" t="s">
        <v>47</v>
      </c>
    </row>
    <row r="53" ht="12.75" hidden="1"/>
    <row r="54" ht="12.75" hidden="1"/>
  </sheetData>
  <sheetProtection password="A01C" sheet="1"/>
  <dataValidations count="3">
    <dataValidation allowBlank="1" showInputMessage="1" showErrorMessage="1" prompt="INSERIRE LA DATA DI RENDICONTAZIONE" sqref="B8"/>
    <dataValidation allowBlank="1" showInputMessage="1" showErrorMessage="1" errorTitle="ERRORE - FORMATO NON VALIDO!!" error="IL FORMATO DEL CODICE AZIENDA DEVE ESSERE IL SEGUENTE: ES. 301,951,..." sqref="B2"/>
    <dataValidation type="list" allowBlank="1" showInputMessage="1" showErrorMessage="1" sqref="B7">
      <formula1>VERSIONI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SheetLayoutView="100" zoomScalePageLayoutView="0" workbookViewId="0" topLeftCell="B2">
      <selection activeCell="H44" sqref="H44:I44"/>
    </sheetView>
  </sheetViews>
  <sheetFormatPr defaultColWidth="9.140625" defaultRowHeight="12.75"/>
  <cols>
    <col min="1" max="1" width="0" style="30" hidden="1" customWidth="1"/>
    <col min="2" max="2" width="29.7109375" style="30" customWidth="1"/>
    <col min="3" max="3" width="10.7109375" style="30" bestFit="1" customWidth="1"/>
    <col min="4" max="4" width="13.7109375" style="30" bestFit="1" customWidth="1"/>
    <col min="5" max="5" width="10.7109375" style="30" bestFit="1" customWidth="1"/>
    <col min="6" max="6" width="13.7109375" style="30" bestFit="1" customWidth="1"/>
    <col min="7" max="7" width="8.140625" style="30" bestFit="1" customWidth="1"/>
    <col min="8" max="9" width="11.28125" style="30" bestFit="1" customWidth="1"/>
    <col min="10" max="10" width="17.57421875" style="30" bestFit="1" customWidth="1"/>
    <col min="11" max="11" width="15.7109375" style="30" bestFit="1" customWidth="1"/>
    <col min="12" max="16384" width="9.140625" style="30" customWidth="1"/>
  </cols>
  <sheetData>
    <row r="1" spans="2:11" ht="12.75" hidden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s="34" customFormat="1" ht="12.75">
      <c r="B2" s="31" t="str">
        <f>"Dati sull'occupazione al 31.12."&amp;Info!$B$3</f>
        <v>Dati sull'occupazione al 31.12.2016</v>
      </c>
      <c r="C2" s="32"/>
      <c r="D2" s="32"/>
      <c r="E2" s="32"/>
      <c r="F2" s="32"/>
      <c r="G2" s="31"/>
      <c r="H2" s="33"/>
      <c r="I2" s="33"/>
      <c r="J2" s="33"/>
      <c r="K2" s="33"/>
    </row>
    <row r="3" spans="2:11" ht="4.5" customHeight="1">
      <c r="B3" s="35"/>
      <c r="C3" s="36"/>
      <c r="D3" s="36"/>
      <c r="E3" s="36"/>
      <c r="F3" s="36"/>
      <c r="G3" s="35"/>
      <c r="H3" s="37"/>
      <c r="I3" s="37"/>
      <c r="J3" s="37"/>
      <c r="K3" s="37"/>
    </row>
    <row r="4" spans="2:11" s="34" customFormat="1" ht="12.75">
      <c r="B4" s="38" t="s">
        <v>48</v>
      </c>
      <c r="C4" s="39"/>
      <c r="D4" s="39"/>
      <c r="E4" s="39"/>
      <c r="F4" s="39"/>
      <c r="G4" s="38"/>
      <c r="H4" s="40"/>
      <c r="I4" s="40"/>
      <c r="J4" s="40"/>
      <c r="K4" s="40"/>
    </row>
    <row r="5" spans="2:11" ht="12.75">
      <c r="B5" s="41"/>
      <c r="C5" s="57" t="s">
        <v>49</v>
      </c>
      <c r="D5" s="57"/>
      <c r="E5" s="57"/>
      <c r="F5" s="57"/>
      <c r="G5" s="41" t="s">
        <v>50</v>
      </c>
      <c r="H5" s="42" t="s">
        <v>50</v>
      </c>
      <c r="I5" s="42" t="s">
        <v>51</v>
      </c>
      <c r="J5" s="42" t="s">
        <v>52</v>
      </c>
      <c r="K5" s="42" t="s">
        <v>52</v>
      </c>
    </row>
    <row r="6" spans="2:11" s="45" customFormat="1" ht="33.75">
      <c r="B6" s="43" t="s">
        <v>53</v>
      </c>
      <c r="C6" s="44" t="str">
        <f>"Personale al 31/12/"&amp;Info!$B$3-1</f>
        <v>Personale al 31/12/2015</v>
      </c>
      <c r="D6" s="44" t="str">
        <f>"di cui Personale Part Time al 31/12/"&amp;Info!$B$3-1</f>
        <v>di cui Personale Part Time al 31/12/2015</v>
      </c>
      <c r="E6" s="44" t="str">
        <f>"Personale al 31/12/"&amp;Info!$B$3</f>
        <v>Personale al 31/12/2016</v>
      </c>
      <c r="F6" s="44" t="str">
        <f>"di cui Personale Part Time al 31/12/"&amp;Info!$B$3</f>
        <v>di cui Personale Part Time al 31/12/2016</v>
      </c>
      <c r="G6" s="44" t="s">
        <v>54</v>
      </c>
      <c r="H6" s="44" t="s">
        <v>55</v>
      </c>
      <c r="I6" s="44" t="s">
        <v>56</v>
      </c>
      <c r="J6" s="44" t="s">
        <v>57</v>
      </c>
      <c r="K6" s="44" t="s">
        <v>58</v>
      </c>
    </row>
    <row r="7" spans="2:11" ht="12.75">
      <c r="B7" s="46" t="s">
        <v>59</v>
      </c>
      <c r="C7" s="46">
        <f>C8+C11</f>
        <v>398</v>
      </c>
      <c r="D7" s="46">
        <f aca="true" t="shared" si="0" ref="D7:I7">D8+D11</f>
        <v>19</v>
      </c>
      <c r="E7" s="46">
        <f t="shared" si="0"/>
        <v>389.15</v>
      </c>
      <c r="F7" s="46">
        <f t="shared" si="0"/>
        <v>18</v>
      </c>
      <c r="G7" s="46">
        <f t="shared" si="0"/>
        <v>4631.35</v>
      </c>
      <c r="H7" s="46">
        <f t="shared" si="0"/>
        <v>12536083.3</v>
      </c>
      <c r="I7" s="46">
        <f t="shared" si="0"/>
        <v>5282144.199999999</v>
      </c>
      <c r="J7" s="46">
        <f>J8+J11</f>
        <v>528720.98</v>
      </c>
      <c r="K7" s="46">
        <f>K8+K11</f>
        <v>159279.02</v>
      </c>
    </row>
    <row r="8" spans="2:11" ht="12.75">
      <c r="B8" s="47" t="s">
        <v>60</v>
      </c>
      <c r="C8" s="48">
        <f>SUM(C9:C10)</f>
        <v>149</v>
      </c>
      <c r="D8" s="48">
        <f aca="true" t="shared" si="1" ref="D8:I8">SUM(D9:D10)</f>
        <v>2</v>
      </c>
      <c r="E8" s="48">
        <f t="shared" si="1"/>
        <v>143.85</v>
      </c>
      <c r="F8" s="48">
        <f t="shared" si="1"/>
        <v>2</v>
      </c>
      <c r="G8" s="48">
        <f t="shared" si="1"/>
        <v>1729.31</v>
      </c>
      <c r="H8" s="48">
        <f t="shared" si="1"/>
        <v>6448640.61</v>
      </c>
      <c r="I8" s="48">
        <f t="shared" si="1"/>
        <v>4020359.3899999997</v>
      </c>
      <c r="J8" s="48">
        <f>SUM(J9:J10)</f>
        <v>345594.57</v>
      </c>
      <c r="K8" s="48">
        <f>SUM(K9:K10)</f>
        <v>124405.43</v>
      </c>
    </row>
    <row r="9" spans="2:11" ht="12.75">
      <c r="B9" s="49" t="s">
        <v>61</v>
      </c>
      <c r="C9" s="28">
        <v>121</v>
      </c>
      <c r="D9" s="28">
        <v>1</v>
      </c>
      <c r="E9" s="28">
        <v>115.37</v>
      </c>
      <c r="F9" s="28">
        <v>1</v>
      </c>
      <c r="G9" s="28">
        <v>1395.19</v>
      </c>
      <c r="H9" s="56">
        <v>5255617.33</v>
      </c>
      <c r="I9" s="56">
        <v>3630382.67</v>
      </c>
      <c r="J9" s="56">
        <v>237438.58</v>
      </c>
      <c r="K9" s="56">
        <v>113561.42</v>
      </c>
    </row>
    <row r="10" spans="2:11" ht="12.75">
      <c r="B10" s="49" t="s">
        <v>62</v>
      </c>
      <c r="C10" s="28">
        <v>28</v>
      </c>
      <c r="D10" s="28">
        <v>1</v>
      </c>
      <c r="E10" s="28">
        <v>28.48</v>
      </c>
      <c r="F10" s="28">
        <v>1</v>
      </c>
      <c r="G10" s="28">
        <v>334.12</v>
      </c>
      <c r="H10" s="56">
        <v>1193023.28</v>
      </c>
      <c r="I10" s="28">
        <v>389976.72</v>
      </c>
      <c r="J10" s="56">
        <v>108155.99</v>
      </c>
      <c r="K10" s="56">
        <v>10844.01</v>
      </c>
    </row>
    <row r="11" spans="2:11" ht="12.75">
      <c r="B11" s="47" t="s">
        <v>63</v>
      </c>
      <c r="C11" s="48">
        <f>SUM(C12:C15)</f>
        <v>249</v>
      </c>
      <c r="D11" s="48">
        <f aca="true" t="shared" si="2" ref="D11:I11">SUM(D12:D15)</f>
        <v>17</v>
      </c>
      <c r="E11" s="48">
        <f t="shared" si="2"/>
        <v>245.3</v>
      </c>
      <c r="F11" s="48">
        <f t="shared" si="2"/>
        <v>16</v>
      </c>
      <c r="G11" s="48">
        <f t="shared" si="2"/>
        <v>2902.04</v>
      </c>
      <c r="H11" s="48">
        <f t="shared" si="2"/>
        <v>6087442.6899999995</v>
      </c>
      <c r="I11" s="48">
        <f t="shared" si="2"/>
        <v>1261784.81</v>
      </c>
      <c r="J11" s="48">
        <f>SUM(J12:J15)</f>
        <v>183126.41</v>
      </c>
      <c r="K11" s="48">
        <f>SUM(K12:K15)</f>
        <v>34873.59</v>
      </c>
    </row>
    <row r="12" spans="2:11" ht="12.75">
      <c r="B12" s="49" t="s">
        <v>64</v>
      </c>
      <c r="C12" s="28">
        <v>14</v>
      </c>
      <c r="D12" s="28">
        <v>2</v>
      </c>
      <c r="E12" s="28">
        <v>14</v>
      </c>
      <c r="F12" s="28">
        <v>2</v>
      </c>
      <c r="G12" s="28">
        <v>163.53</v>
      </c>
      <c r="H12" s="28">
        <v>412703.52</v>
      </c>
      <c r="I12" s="28">
        <v>105894.57</v>
      </c>
      <c r="J12" s="28">
        <v>0</v>
      </c>
      <c r="K12" s="28">
        <v>0</v>
      </c>
    </row>
    <row r="13" spans="2:11" ht="12.75">
      <c r="B13" s="49" t="s">
        <v>65</v>
      </c>
      <c r="C13" s="28">
        <v>233</v>
      </c>
      <c r="D13" s="28">
        <v>15</v>
      </c>
      <c r="E13" s="28">
        <v>230.3</v>
      </c>
      <c r="F13" s="28">
        <v>14</v>
      </c>
      <c r="G13" s="28">
        <v>2717.91</v>
      </c>
      <c r="H13" s="28">
        <v>5630808.57</v>
      </c>
      <c r="I13" s="28">
        <v>1150292.76</v>
      </c>
      <c r="J13" s="28">
        <v>183126.41</v>
      </c>
      <c r="K13" s="28">
        <v>34873.59</v>
      </c>
    </row>
    <row r="14" spans="2:11" ht="12.75">
      <c r="B14" s="49" t="s">
        <v>66</v>
      </c>
      <c r="C14" s="28">
        <v>2</v>
      </c>
      <c r="D14" s="28">
        <v>0</v>
      </c>
      <c r="E14" s="28">
        <v>1</v>
      </c>
      <c r="F14" s="28">
        <v>0</v>
      </c>
      <c r="G14" s="28">
        <v>20.6</v>
      </c>
      <c r="H14" s="28">
        <v>43930.6</v>
      </c>
      <c r="I14" s="28">
        <v>5597.48</v>
      </c>
      <c r="J14" s="28">
        <v>0</v>
      </c>
      <c r="K14" s="28">
        <v>0</v>
      </c>
    </row>
    <row r="15" spans="2:11" ht="12.75">
      <c r="B15" s="49" t="s">
        <v>67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1.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2:11" ht="12.75">
      <c r="B17" s="46" t="s">
        <v>68</v>
      </c>
      <c r="C17" s="46">
        <f>C18+C20</f>
        <v>4</v>
      </c>
      <c r="D17" s="46">
        <f aca="true" t="shared" si="3" ref="D17:I17">D18+D20</f>
        <v>0</v>
      </c>
      <c r="E17" s="46">
        <f t="shared" si="3"/>
        <v>3.95</v>
      </c>
      <c r="F17" s="46">
        <f t="shared" si="3"/>
        <v>0</v>
      </c>
      <c r="G17" s="46">
        <f t="shared" si="3"/>
        <v>35.46</v>
      </c>
      <c r="H17" s="46">
        <f t="shared" si="3"/>
        <v>90450.61</v>
      </c>
      <c r="I17" s="46">
        <f t="shared" si="3"/>
        <v>57511.39</v>
      </c>
      <c r="J17" s="46">
        <f>J18+J20</f>
        <v>41324.78</v>
      </c>
      <c r="K17" s="46">
        <f>K18+K20</f>
        <v>3675.22</v>
      </c>
    </row>
    <row r="18" spans="2:11" ht="12.75">
      <c r="B18" s="47" t="s">
        <v>60</v>
      </c>
      <c r="C18" s="48">
        <f>C19</f>
        <v>4</v>
      </c>
      <c r="D18" s="48">
        <f aca="true" t="shared" si="4" ref="D18:I18">D19</f>
        <v>0</v>
      </c>
      <c r="E18" s="48">
        <f t="shared" si="4"/>
        <v>3.95</v>
      </c>
      <c r="F18" s="48">
        <f t="shared" si="4"/>
        <v>0</v>
      </c>
      <c r="G18" s="48">
        <f t="shared" si="4"/>
        <v>35.46</v>
      </c>
      <c r="H18" s="48">
        <f t="shared" si="4"/>
        <v>90450.61</v>
      </c>
      <c r="I18" s="48">
        <f t="shared" si="4"/>
        <v>57511.39</v>
      </c>
      <c r="J18" s="48">
        <f>J19</f>
        <v>41324.78</v>
      </c>
      <c r="K18" s="48">
        <f>K19</f>
        <v>3675.22</v>
      </c>
    </row>
    <row r="19" spans="2:11" ht="12.75">
      <c r="B19" s="51" t="s">
        <v>69</v>
      </c>
      <c r="C19" s="28">
        <v>4</v>
      </c>
      <c r="D19" s="28">
        <v>0</v>
      </c>
      <c r="E19" s="28">
        <v>3.95</v>
      </c>
      <c r="F19" s="28">
        <v>0</v>
      </c>
      <c r="G19" s="28">
        <v>35.46</v>
      </c>
      <c r="H19" s="28">
        <v>90450.61</v>
      </c>
      <c r="I19" s="28">
        <v>57511.39</v>
      </c>
      <c r="J19" s="28">
        <v>41324.78</v>
      </c>
      <c r="K19" s="28">
        <v>3675.22</v>
      </c>
    </row>
    <row r="20" spans="2:11" ht="12.75">
      <c r="B20" s="47" t="s">
        <v>63</v>
      </c>
      <c r="C20" s="48">
        <f>C21</f>
        <v>0</v>
      </c>
      <c r="D20" s="48">
        <f aca="true" t="shared" si="5" ref="D20:I20">D21</f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>J21</f>
        <v>0</v>
      </c>
      <c r="K20" s="48">
        <f>K21</f>
        <v>0</v>
      </c>
    </row>
    <row r="21" spans="2:11" ht="12.75">
      <c r="B21" s="49" t="s">
        <v>65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/>
      <c r="I21" s="28"/>
      <c r="J21" s="28"/>
      <c r="K21" s="28"/>
    </row>
    <row r="22" spans="2:11" ht="1.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12.75">
      <c r="B23" s="46" t="s">
        <v>70</v>
      </c>
      <c r="C23" s="46">
        <f>C24+C26</f>
        <v>86</v>
      </c>
      <c r="D23" s="46">
        <f aca="true" t="shared" si="6" ref="D23:I23">D24+D26</f>
        <v>14</v>
      </c>
      <c r="E23" s="46">
        <f t="shared" si="6"/>
        <v>84.75</v>
      </c>
      <c r="F23" s="46">
        <f t="shared" si="6"/>
        <v>12</v>
      </c>
      <c r="G23" s="46">
        <f t="shared" si="6"/>
        <v>1010.8899999999999</v>
      </c>
      <c r="H23" s="46">
        <f t="shared" si="6"/>
        <v>1729119.4000000001</v>
      </c>
      <c r="I23" s="46">
        <f t="shared" si="6"/>
        <v>278110.49999999994</v>
      </c>
      <c r="J23" s="46">
        <f>J24+J26</f>
        <v>14260.51</v>
      </c>
      <c r="K23" s="46">
        <f>K24+K26</f>
        <v>739.49</v>
      </c>
    </row>
    <row r="24" spans="2:11" ht="12.75">
      <c r="B24" s="47" t="s">
        <v>60</v>
      </c>
      <c r="C24" s="48">
        <f>C25</f>
        <v>1</v>
      </c>
      <c r="D24" s="48">
        <f aca="true" t="shared" si="7" ref="D24:I24">D25</f>
        <v>0</v>
      </c>
      <c r="E24" s="48">
        <f t="shared" si="7"/>
        <v>1</v>
      </c>
      <c r="F24" s="48">
        <f t="shared" si="7"/>
        <v>0</v>
      </c>
      <c r="G24" s="48">
        <f t="shared" si="7"/>
        <v>12</v>
      </c>
      <c r="H24" s="48">
        <f t="shared" si="7"/>
        <v>45086.31</v>
      </c>
      <c r="I24" s="48">
        <f t="shared" si="7"/>
        <v>23913.69</v>
      </c>
      <c r="J24" s="48">
        <f>J25</f>
        <v>0</v>
      </c>
      <c r="K24" s="48">
        <f>K25</f>
        <v>0</v>
      </c>
    </row>
    <row r="25" spans="2:11" ht="12.75">
      <c r="B25" s="51" t="s">
        <v>69</v>
      </c>
      <c r="C25" s="28">
        <v>1</v>
      </c>
      <c r="D25" s="28">
        <v>0</v>
      </c>
      <c r="E25" s="28">
        <v>1</v>
      </c>
      <c r="F25" s="28">
        <v>0</v>
      </c>
      <c r="G25" s="28">
        <v>12</v>
      </c>
      <c r="H25" s="28">
        <v>45086.31</v>
      </c>
      <c r="I25" s="28">
        <v>23913.69</v>
      </c>
      <c r="J25" s="28">
        <v>0</v>
      </c>
      <c r="K25" s="28">
        <v>0</v>
      </c>
    </row>
    <row r="26" spans="2:11" ht="12.75">
      <c r="B26" s="47" t="s">
        <v>63</v>
      </c>
      <c r="C26" s="48">
        <f>SUM(C27:C32)</f>
        <v>85</v>
      </c>
      <c r="D26" s="48">
        <f aca="true" t="shared" si="8" ref="D26:I26">SUM(D27:D32)</f>
        <v>14</v>
      </c>
      <c r="E26" s="48">
        <f t="shared" si="8"/>
        <v>83.75</v>
      </c>
      <c r="F26" s="48">
        <f t="shared" si="8"/>
        <v>12</v>
      </c>
      <c r="G26" s="48">
        <f t="shared" si="8"/>
        <v>998.8899999999999</v>
      </c>
      <c r="H26" s="48">
        <f t="shared" si="8"/>
        <v>1684033.09</v>
      </c>
      <c r="I26" s="48">
        <f t="shared" si="8"/>
        <v>254196.80999999997</v>
      </c>
      <c r="J26" s="48">
        <f>SUM(J27:J32)</f>
        <v>14260.51</v>
      </c>
      <c r="K26" s="48">
        <f>SUM(K27:K32)</f>
        <v>739.49</v>
      </c>
    </row>
    <row r="27" spans="2:11" ht="12.75">
      <c r="B27" s="49" t="s">
        <v>64</v>
      </c>
      <c r="C27" s="55">
        <v>1</v>
      </c>
      <c r="D27" s="55">
        <v>0</v>
      </c>
      <c r="E27" s="28">
        <v>1</v>
      </c>
      <c r="F27" s="28">
        <v>0</v>
      </c>
      <c r="G27" s="28">
        <v>12</v>
      </c>
      <c r="H27" s="28">
        <v>28524.12</v>
      </c>
      <c r="I27" s="28">
        <v>10942.29</v>
      </c>
      <c r="J27" s="28">
        <v>0</v>
      </c>
      <c r="K27" s="28">
        <v>0</v>
      </c>
    </row>
    <row r="28" spans="2:11" ht="12.75">
      <c r="B28" s="49" t="s">
        <v>65</v>
      </c>
      <c r="C28" s="55">
        <v>5</v>
      </c>
      <c r="D28" s="55">
        <v>0</v>
      </c>
      <c r="E28" s="28">
        <v>5</v>
      </c>
      <c r="F28" s="28">
        <v>0</v>
      </c>
      <c r="G28" s="28">
        <v>60</v>
      </c>
      <c r="H28" s="28">
        <v>130479.96</v>
      </c>
      <c r="I28" s="28">
        <v>27751.78</v>
      </c>
      <c r="J28" s="28">
        <v>0</v>
      </c>
      <c r="K28" s="28">
        <v>0</v>
      </c>
    </row>
    <row r="29" spans="2:11" ht="12.75">
      <c r="B29" s="49" t="s">
        <v>66</v>
      </c>
      <c r="C29" s="55">
        <v>7</v>
      </c>
      <c r="D29" s="55">
        <v>1</v>
      </c>
      <c r="E29" s="28">
        <v>7</v>
      </c>
      <c r="F29" s="28">
        <v>1</v>
      </c>
      <c r="G29" s="28">
        <v>80.4</v>
      </c>
      <c r="H29" s="28">
        <v>150866.45</v>
      </c>
      <c r="I29" s="28">
        <v>20011.73</v>
      </c>
      <c r="J29" s="28">
        <v>0</v>
      </c>
      <c r="K29" s="28">
        <v>0</v>
      </c>
    </row>
    <row r="30" spans="2:11" ht="12.75">
      <c r="B30" s="49" t="s">
        <v>67</v>
      </c>
      <c r="C30" s="55">
        <v>44</v>
      </c>
      <c r="D30" s="55">
        <v>2</v>
      </c>
      <c r="E30" s="28">
        <v>44.75</v>
      </c>
      <c r="F30" s="28">
        <v>2</v>
      </c>
      <c r="G30" s="28">
        <v>516.39</v>
      </c>
      <c r="H30" s="28">
        <v>899060.04</v>
      </c>
      <c r="I30" s="55">
        <v>138712.74</v>
      </c>
      <c r="J30" s="28">
        <v>14260.51</v>
      </c>
      <c r="K30" s="28">
        <v>739.49</v>
      </c>
    </row>
    <row r="31" spans="2:11" ht="12.75">
      <c r="B31" s="49" t="s">
        <v>71</v>
      </c>
      <c r="C31" s="55">
        <v>9</v>
      </c>
      <c r="D31" s="55">
        <v>3</v>
      </c>
      <c r="E31" s="28">
        <v>8</v>
      </c>
      <c r="F31" s="28">
        <v>2</v>
      </c>
      <c r="G31" s="28">
        <v>130.9</v>
      </c>
      <c r="H31" s="28">
        <v>158332.22</v>
      </c>
      <c r="I31" s="28">
        <v>18441.59</v>
      </c>
      <c r="J31" s="28">
        <v>0</v>
      </c>
      <c r="K31" s="28">
        <v>0</v>
      </c>
    </row>
    <row r="32" spans="2:11" ht="12.75">
      <c r="B32" s="49" t="s">
        <v>72</v>
      </c>
      <c r="C32" s="55">
        <v>19</v>
      </c>
      <c r="D32" s="55">
        <v>8</v>
      </c>
      <c r="E32" s="28">
        <v>18</v>
      </c>
      <c r="F32" s="28">
        <v>7</v>
      </c>
      <c r="G32" s="28">
        <v>199.2</v>
      </c>
      <c r="H32" s="28">
        <v>316770.3</v>
      </c>
      <c r="I32" s="28">
        <v>38336.68</v>
      </c>
      <c r="J32" s="28">
        <v>0</v>
      </c>
      <c r="K32" s="28">
        <v>0</v>
      </c>
    </row>
    <row r="33" spans="2:11" ht="1.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.75">
      <c r="B34" s="46" t="s">
        <v>73</v>
      </c>
      <c r="C34" s="46">
        <f>C35+C37</f>
        <v>91</v>
      </c>
      <c r="D34" s="46">
        <f aca="true" t="shared" si="9" ref="D34:I34">D35+D37</f>
        <v>15</v>
      </c>
      <c r="E34" s="46">
        <f t="shared" si="9"/>
        <v>89.97</v>
      </c>
      <c r="F34" s="46">
        <f t="shared" si="9"/>
        <v>16</v>
      </c>
      <c r="G34" s="46">
        <f t="shared" si="9"/>
        <v>969.66</v>
      </c>
      <c r="H34" s="46">
        <f t="shared" si="9"/>
        <v>1987592.3499999999</v>
      </c>
      <c r="I34" s="46">
        <f t="shared" si="9"/>
        <v>404988.25</v>
      </c>
      <c r="J34" s="46">
        <f>J35+J37</f>
        <v>129959.47</v>
      </c>
      <c r="K34" s="46">
        <f>K35+K37</f>
        <v>42040.53</v>
      </c>
    </row>
    <row r="35" spans="2:11" ht="12.75">
      <c r="B35" s="47" t="s">
        <v>60</v>
      </c>
      <c r="C35" s="48">
        <f>C36</f>
        <v>4</v>
      </c>
      <c r="D35" s="48">
        <f aca="true" t="shared" si="10" ref="D35:I35">D36</f>
        <v>0</v>
      </c>
      <c r="E35" s="48">
        <f t="shared" si="10"/>
        <v>4.75</v>
      </c>
      <c r="F35" s="48">
        <f t="shared" si="10"/>
        <v>0</v>
      </c>
      <c r="G35" s="48">
        <f t="shared" si="10"/>
        <v>67.6</v>
      </c>
      <c r="H35" s="48">
        <f t="shared" si="10"/>
        <v>196663.74</v>
      </c>
      <c r="I35" s="48">
        <f t="shared" si="10"/>
        <v>146374.26</v>
      </c>
      <c r="J35" s="48">
        <f>J36</f>
        <v>77575.6</v>
      </c>
      <c r="K35" s="48">
        <f>K36</f>
        <v>34424.4</v>
      </c>
    </row>
    <row r="36" spans="2:11" ht="12.75">
      <c r="B36" s="51" t="s">
        <v>69</v>
      </c>
      <c r="C36" s="28">
        <v>4</v>
      </c>
      <c r="D36" s="28">
        <v>0</v>
      </c>
      <c r="E36" s="28">
        <v>4.75</v>
      </c>
      <c r="F36" s="28">
        <v>0</v>
      </c>
      <c r="G36" s="28">
        <v>67.6</v>
      </c>
      <c r="H36" s="28">
        <v>196663.74</v>
      </c>
      <c r="I36" s="28">
        <v>146374.26</v>
      </c>
      <c r="J36" s="28">
        <v>77575.6</v>
      </c>
      <c r="K36" s="28">
        <v>34424.4</v>
      </c>
    </row>
    <row r="37" spans="2:11" ht="12.75">
      <c r="B37" s="47" t="s">
        <v>63</v>
      </c>
      <c r="C37" s="48">
        <f>SUM(C38:C43)</f>
        <v>87</v>
      </c>
      <c r="D37" s="48">
        <f aca="true" t="shared" si="11" ref="D37:I37">SUM(D38:D43)</f>
        <v>15</v>
      </c>
      <c r="E37" s="48">
        <f t="shared" si="11"/>
        <v>85.22</v>
      </c>
      <c r="F37" s="48">
        <f t="shared" si="11"/>
        <v>16</v>
      </c>
      <c r="G37" s="48">
        <f t="shared" si="11"/>
        <v>902.06</v>
      </c>
      <c r="H37" s="48">
        <f t="shared" si="11"/>
        <v>1790928.6099999999</v>
      </c>
      <c r="I37" s="48">
        <f t="shared" si="11"/>
        <v>258613.99</v>
      </c>
      <c r="J37" s="48">
        <f>SUM(J38:J43)</f>
        <v>52383.869999999995</v>
      </c>
      <c r="K37" s="48">
        <f>SUM(K38:K43)</f>
        <v>7616.13</v>
      </c>
    </row>
    <row r="38" spans="2:11" ht="12.75">
      <c r="B38" s="49" t="s">
        <v>64</v>
      </c>
      <c r="C38" s="55">
        <v>7.5</v>
      </c>
      <c r="D38" s="55">
        <v>0</v>
      </c>
      <c r="E38" s="28">
        <v>7</v>
      </c>
      <c r="F38" s="28">
        <v>0</v>
      </c>
      <c r="G38" s="28">
        <v>75.47</v>
      </c>
      <c r="H38" s="28">
        <v>190698.36</v>
      </c>
      <c r="I38" s="28">
        <v>53113.53</v>
      </c>
      <c r="J38" s="28">
        <v>0</v>
      </c>
      <c r="K38" s="28">
        <v>0</v>
      </c>
    </row>
    <row r="39" spans="2:11" ht="12.75">
      <c r="B39" s="49" t="s">
        <v>65</v>
      </c>
      <c r="C39" s="55">
        <v>9.5</v>
      </c>
      <c r="D39" s="55">
        <v>0</v>
      </c>
      <c r="E39" s="28">
        <v>10.4</v>
      </c>
      <c r="F39" s="28">
        <v>1</v>
      </c>
      <c r="G39" s="28">
        <v>120.75</v>
      </c>
      <c r="H39" s="28">
        <v>223327.72</v>
      </c>
      <c r="I39" s="28">
        <v>41085.69</v>
      </c>
      <c r="J39" s="28">
        <v>34476.77</v>
      </c>
      <c r="K39" s="28">
        <v>5981.62</v>
      </c>
    </row>
    <row r="40" spans="2:11" ht="12.75">
      <c r="B40" s="49" t="s">
        <v>66</v>
      </c>
      <c r="C40" s="55">
        <v>30</v>
      </c>
      <c r="D40" s="55">
        <v>6</v>
      </c>
      <c r="E40" s="28">
        <v>28.65</v>
      </c>
      <c r="F40" s="28">
        <v>6</v>
      </c>
      <c r="G40" s="28">
        <v>317.7</v>
      </c>
      <c r="H40" s="28">
        <v>630479.62</v>
      </c>
      <c r="I40" s="28">
        <v>78642.2</v>
      </c>
      <c r="J40" s="28">
        <v>14478.29</v>
      </c>
      <c r="K40" s="28">
        <v>1478.61</v>
      </c>
    </row>
    <row r="41" spans="2:11" ht="12.75">
      <c r="B41" s="49" t="s">
        <v>67</v>
      </c>
      <c r="C41" s="55">
        <v>26</v>
      </c>
      <c r="D41" s="55">
        <v>4</v>
      </c>
      <c r="E41" s="28">
        <v>26.13</v>
      </c>
      <c r="F41" s="28">
        <v>4</v>
      </c>
      <c r="G41" s="28">
        <v>295.76</v>
      </c>
      <c r="H41" s="28">
        <v>522409.87</v>
      </c>
      <c r="I41" s="28">
        <v>59054.49</v>
      </c>
      <c r="J41" s="28">
        <v>2658.81</v>
      </c>
      <c r="K41" s="28">
        <v>117.06</v>
      </c>
    </row>
    <row r="42" spans="2:11" ht="12.75">
      <c r="B42" s="49" t="s">
        <v>71</v>
      </c>
      <c r="C42" s="55">
        <v>14</v>
      </c>
      <c r="D42" s="55">
        <v>5</v>
      </c>
      <c r="E42" s="28">
        <v>13.04</v>
      </c>
      <c r="F42" s="28">
        <v>5</v>
      </c>
      <c r="G42" s="28">
        <v>92.38</v>
      </c>
      <c r="H42" s="28">
        <v>224013.04</v>
      </c>
      <c r="I42" s="28">
        <v>26718.08</v>
      </c>
      <c r="J42" s="28">
        <v>770</v>
      </c>
      <c r="K42" s="28">
        <v>38.84</v>
      </c>
    </row>
    <row r="43" spans="2:11" ht="12.75">
      <c r="B43" s="49" t="s">
        <v>72</v>
      </c>
      <c r="C43" s="55">
        <v>0</v>
      </c>
      <c r="D43" s="55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2:11" ht="12.75">
      <c r="B44" s="52" t="s">
        <v>74</v>
      </c>
      <c r="C44" s="53">
        <f>C34+C23+C17+C7</f>
        <v>579</v>
      </c>
      <c r="D44" s="53">
        <f aca="true" t="shared" si="12" ref="D44:K44">D34+D23+D17+D7</f>
        <v>48</v>
      </c>
      <c r="E44" s="53">
        <f t="shared" si="12"/>
        <v>567.8199999999999</v>
      </c>
      <c r="F44" s="53">
        <f t="shared" si="12"/>
        <v>46</v>
      </c>
      <c r="G44" s="53">
        <f t="shared" si="12"/>
        <v>6647.360000000001</v>
      </c>
      <c r="H44" s="53">
        <f t="shared" si="12"/>
        <v>16343245.66</v>
      </c>
      <c r="I44" s="53">
        <f t="shared" si="12"/>
        <v>6022754.339999999</v>
      </c>
      <c r="J44" s="53">
        <f t="shared" si="12"/>
        <v>714265.74</v>
      </c>
      <c r="K44" s="53">
        <f t="shared" si="12"/>
        <v>205734.25999999998</v>
      </c>
    </row>
    <row r="45" spans="2:11" ht="25.5" customHeight="1">
      <c r="B45" s="58" t="s">
        <v>75</v>
      </c>
      <c r="C45" s="58"/>
      <c r="D45" s="58"/>
      <c r="E45" s="58"/>
      <c r="F45" s="58"/>
      <c r="G45" s="58"/>
      <c r="H45" s="58"/>
      <c r="I45" s="58"/>
      <c r="J45" s="58"/>
      <c r="K45" s="58"/>
    </row>
  </sheetData>
  <sheetProtection password="A01C" sheet="1"/>
  <mergeCells count="2">
    <mergeCell ref="C5:F5"/>
    <mergeCell ref="B45:K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2.00390625" style="0" bestFit="1" customWidth="1"/>
    <col min="3" max="3" width="6.28125" style="0" bestFit="1" customWidth="1"/>
    <col min="4" max="4" width="15.7109375" style="0" bestFit="1" customWidth="1"/>
    <col min="5" max="5" width="20.28125" style="0" bestFit="1" customWidth="1"/>
    <col min="6" max="6" width="17.8515625" style="0" bestFit="1" customWidth="1"/>
    <col min="7" max="7" width="20.8515625" style="0" bestFit="1" customWidth="1"/>
  </cols>
  <sheetData>
    <row r="1" spans="1:7" ht="12.75">
      <c r="A1" s="20" t="s">
        <v>76</v>
      </c>
      <c r="B1" s="20" t="s">
        <v>77</v>
      </c>
      <c r="C1" s="20" t="s">
        <v>78</v>
      </c>
      <c r="D1" s="20" t="s">
        <v>79</v>
      </c>
      <c r="E1" s="20" t="s">
        <v>80</v>
      </c>
      <c r="F1" s="20" t="s">
        <v>81</v>
      </c>
      <c r="G1" s="20" t="s">
        <v>82</v>
      </c>
    </row>
    <row r="2" spans="1:7" ht="12.75">
      <c r="A2" s="20" t="s">
        <v>83</v>
      </c>
      <c r="B2" s="20" t="s">
        <v>84</v>
      </c>
      <c r="C2" s="20" t="s">
        <v>85</v>
      </c>
      <c r="D2" s="20" t="s">
        <v>86</v>
      </c>
      <c r="E2" s="20" t="s">
        <v>87</v>
      </c>
      <c r="F2" s="20" t="s">
        <v>88</v>
      </c>
      <c r="G2" s="20" t="s">
        <v>89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22" customWidth="1"/>
  </cols>
  <sheetData>
    <row r="1" ht="12.75">
      <c r="A1" s="21" t="s">
        <v>90</v>
      </c>
    </row>
    <row r="2" ht="12.75">
      <c r="A2" s="21" t="str">
        <f>UPPER(Info!$B$7)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Maumart</dc:creator>
  <cp:keywords/>
  <dc:description/>
  <cp:lastModifiedBy>miriam tironi</cp:lastModifiedBy>
  <cp:lastPrinted>2017-05-24T13:05:07Z</cp:lastPrinted>
  <dcterms:created xsi:type="dcterms:W3CDTF">2012-03-07T13:50:58Z</dcterms:created>
  <dcterms:modified xsi:type="dcterms:W3CDTF">2017-10-08T22:45:47Z</dcterms:modified>
  <cp:category/>
  <cp:version/>
  <cp:contentType/>
  <cp:contentStatus/>
</cp:coreProperties>
</file>