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-nas\Documentazioni_Gare\DELIBERA PROGRAMMAZIONE\2022\AGGIORNAMENTO_MARZO_2022\FILE_MEF\"/>
    </mc:Choice>
  </mc:AlternateContent>
  <bookViews>
    <workbookView xWindow="240" yWindow="795" windowWidth="20115" windowHeight="7275" tabRatio="456" activeTab="2"/>
  </bookViews>
  <sheets>
    <sheet name="Istruzioni" sheetId="1" r:id="rId1"/>
    <sheet name="Dati Ente" sheetId="2" r:id="rId2"/>
    <sheet name="scheda B editabile" sheetId="4" r:id="rId3"/>
    <sheet name="rivisto CUI" sheetId="5" state="hidden" r:id="rId4"/>
  </sheets>
  <definedNames>
    <definedName name="_xlnm.Print_Area" localSheetId="0">Istruzioni!$C:$C</definedName>
  </definedNames>
  <calcPr calcId="162913"/>
</workbook>
</file>

<file path=xl/calcChain.xml><?xml version="1.0" encoding="utf-8"?>
<calcChain xmlns="http://schemas.openxmlformats.org/spreadsheetml/2006/main">
  <c r="Y26" i="4" l="1"/>
  <c r="V25" i="4" l="1"/>
  <c r="X25" i="4"/>
  <c r="Y24" i="4"/>
  <c r="H24" i="4" s="1"/>
  <c r="Y25" i="4" l="1"/>
  <c r="H25" i="4" s="1"/>
  <c r="Y16" i="4"/>
  <c r="H16" i="4" s="1"/>
  <c r="Y15" i="4" l="1"/>
  <c r="H15" i="4" s="1"/>
  <c r="Y18" i="4" l="1"/>
  <c r="H18" i="4" s="1"/>
  <c r="X17" i="4" l="1"/>
  <c r="Y17" i="4" s="1"/>
  <c r="H17" i="4" s="1"/>
  <c r="H14" i="4" l="1"/>
  <c r="H11" i="4"/>
  <c r="H12" i="4"/>
  <c r="Y13" i="4"/>
  <c r="H13" i="4" s="1"/>
  <c r="Y10" i="4"/>
  <c r="H10" i="4" s="1"/>
  <c r="Y9" i="4"/>
  <c r="H9" i="4" s="1"/>
  <c r="H8" i="4"/>
  <c r="Y7" i="4"/>
  <c r="H7" i="4" s="1"/>
  <c r="Y6" i="4"/>
  <c r="H6" i="4" s="1"/>
  <c r="Y5" i="4" l="1"/>
  <c r="H5" i="4" s="1"/>
  <c r="Y4" i="4" l="1"/>
  <c r="H4" i="4" s="1"/>
  <c r="Y19" i="5" l="1"/>
  <c r="H19" i="5" s="1"/>
  <c r="X17" i="5"/>
  <c r="H17" i="5"/>
  <c r="Y16" i="5"/>
  <c r="H16" i="5" s="1"/>
  <c r="X15" i="5"/>
  <c r="H15" i="5"/>
  <c r="Y14" i="5"/>
  <c r="H14" i="5" s="1"/>
  <c r="X13" i="5"/>
  <c r="H13" i="5"/>
  <c r="X12" i="5"/>
  <c r="H12" i="5"/>
  <c r="X11" i="5"/>
  <c r="H11" i="5"/>
  <c r="Y10" i="5"/>
  <c r="X9" i="5"/>
  <c r="Y8" i="5"/>
  <c r="X7" i="5"/>
  <c r="Y7" i="5" s="1"/>
  <c r="H7" i="5" s="1"/>
  <c r="Y6" i="5"/>
  <c r="Y4" i="5"/>
  <c r="H4" i="5"/>
  <c r="H22" i="4" l="1"/>
  <c r="H23" i="4"/>
  <c r="H21" i="4"/>
  <c r="H20" i="4"/>
  <c r="X23" i="4" l="1"/>
  <c r="X20" i="4"/>
  <c r="X22" i="4"/>
  <c r="X21" i="4"/>
  <c r="Y19" i="4" l="1"/>
</calcChain>
</file>

<file path=xl/sharedStrings.xml><?xml version="1.0" encoding="utf-8"?>
<sst xmlns="http://schemas.openxmlformats.org/spreadsheetml/2006/main" count="768" uniqueCount="246">
  <si>
    <t>DATI DI PROGRAMMAZIONE BIENNALE DEGLI ACQUISTI DI BENI E SERVIZI DI IMPORTO UNITARIO STIMATO SUPERIORE A 1 MILIONE DI EURO</t>
  </si>
  <si>
    <t>Istruzioni per la compilazione della scheda Dati Ente</t>
  </si>
  <si>
    <t>Dati Ente</t>
  </si>
  <si>
    <t>Nella scheda "Dati Enti" inserire i dati anagrafici dell'Amministrazione e del soggetto referente dei dati di programmazione biennale degli acquisti di forniture e servizi</t>
  </si>
  <si>
    <t>Istruzioni per la compilazione della Programmazione</t>
  </si>
  <si>
    <t>Scheda B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</si>
  <si>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</si>
  <si>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</si>
  <si>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r>
      <t xml:space="preserve">Codice CUI = </t>
    </r>
    <r>
      <rPr>
        <sz val="11"/>
        <color rgb="FF000000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</si>
  <si>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</si>
  <si>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</si>
  <si>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t>Colonna F - Codice CUP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</si>
  <si>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</si>
  <si>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</si>
  <si>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</si>
  <si>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Colonna J - Codice eventuale CUP master</t>
  </si>
  <si>
    <t>Indica l'eventuale CUP master in caso di progetto articolato in più lotti funzionali</t>
  </si>
  <si>
    <t>Colonna L - CPV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</si>
  <si>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</si>
  <si>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r>
      <t>Colonna O - Priorità</t>
    </r>
    <r>
      <rPr>
        <b/>
        <sz val="11"/>
        <color rgb="FFFF0000"/>
        <rFont val="Calibri"/>
        <family val="2"/>
      </rPr>
      <t xml:space="preserve"> 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</si>
  <si>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</si>
  <si>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</si>
  <si>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rgb="FF000000"/>
        <rFont val="Calibri"/>
        <family val="2"/>
      </rPr>
      <t>dimento</t>
    </r>
    <r>
      <rPr>
        <sz val="11"/>
        <color rgb="FF000000"/>
        <rFont val="Calibri"/>
        <family val="2"/>
      </rPr>
      <t xml:space="preserve"> di acquisto (RUP)</t>
    </r>
  </si>
  <si>
    <t xml:space="preserve">Colonna Y - Stima costi Programma Totale </t>
  </si>
  <si>
    <t>Indicare la somma delle colonne V, W, X</t>
  </si>
  <si>
    <t>Colonne Z, AA - Apporto di capitale privato</t>
  </si>
  <si>
    <t>Riportare valore rispetto al valore totale acquisto</t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</si>
  <si>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</si>
  <si>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</si>
  <si>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</si>
  <si>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</si>
  <si>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</si>
  <si>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</si>
  <si>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</si>
  <si>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</si>
  <si>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</si>
  <si>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</si>
  <si>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</si>
  <si>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</si>
  <si>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</si>
  <si>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</si>
  <si>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</si>
  <si>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</si>
  <si>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</si>
  <si>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</si>
  <si>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</t>
    </r>
  </si>
  <si>
    <t xml:space="preserve">Numero intervento CUI
</t>
  </si>
  <si>
    <t xml:space="preserve">Codice Fiscale Amministrazione </t>
  </si>
  <si>
    <t>Prima annualità del primo programma nel quale l'intervento è stato inserito</t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</si>
  <si>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</si>
  <si>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</si>
  <si>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</si>
  <si>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</si>
  <si>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</si>
  <si>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</si>
  <si>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</si>
  <si>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</si>
  <si>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</si>
  <si>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</si>
  <si>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</si>
  <si>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</si>
  <si>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</si>
  <si>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</si>
  <si>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</si>
  <si>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</si>
  <si>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</si>
  <si>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</si>
  <si>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</si>
  <si>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</si>
  <si>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</si>
  <si>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</si>
  <si>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</si>
  <si>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</si>
  <si>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</si>
  <si>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</si>
  <si>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</si>
  <si>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</si>
  <si>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</si>
  <si>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</si>
  <si>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</si>
  <si>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</si>
  <si>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</si>
  <si>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</si>
  <si>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</si>
  <si>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</si>
  <si>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</si>
  <si>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01668320151</t>
  </si>
  <si>
    <t>923 Fond. IRCCS Ist. Neurologico C. Besta</t>
  </si>
  <si>
    <t>UFY1XU</t>
  </si>
  <si>
    <t>Dipartimento Amministrativo</t>
  </si>
  <si>
    <t>UOC Provveditorato Economato</t>
  </si>
  <si>
    <t>Lombardia</t>
  </si>
  <si>
    <t>Milano</t>
  </si>
  <si>
    <t xml:space="preserve">Via Celoria, 11 </t>
  </si>
  <si>
    <t>0223941</t>
  </si>
  <si>
    <t>provveditorato@istituto-besta.it</t>
  </si>
  <si>
    <t>provveditorato@pec.istituto-besta.it</t>
  </si>
  <si>
    <t>0223942323</t>
  </si>
  <si>
    <t>forniture</t>
  </si>
  <si>
    <t>si</t>
  </si>
  <si>
    <t>ARIA</t>
  </si>
  <si>
    <t>Servizio di prenotazione telefonica (call Center) Servizio CUP allo sportello e gestione casse</t>
  </si>
  <si>
    <t>0000224549</t>
  </si>
  <si>
    <t>NO</t>
  </si>
  <si>
    <t>33690000-3</t>
  </si>
  <si>
    <t>33194110-0</t>
  </si>
  <si>
    <t>Servizio Ristorazione</t>
  </si>
  <si>
    <t>servizio</t>
  </si>
  <si>
    <t>Responsabilità civile verso terzi e verso prestatori d'opera</t>
  </si>
  <si>
    <t xml:space="preserve"> 66510000-8 </t>
  </si>
  <si>
    <t>79100000-5</t>
  </si>
  <si>
    <t>55300000-3</t>
  </si>
  <si>
    <t>fornitura</t>
  </si>
  <si>
    <t>65310000-9</t>
  </si>
  <si>
    <t>RSSMLR65A12F704Z</t>
  </si>
  <si>
    <t>ROSSI</t>
  </si>
  <si>
    <t>MAURO LORENZO</t>
  </si>
  <si>
    <t>ARIA/CONSIP</t>
  </si>
  <si>
    <t xml:space="preserve">Fornitura farmaco Spinraza </t>
  </si>
  <si>
    <t xml:space="preserve">Fornitura DM Neurostimolatori e pompe impiantabili </t>
  </si>
  <si>
    <t>Annualità nella quale si prevede di dare avvio alla procedura di acquisto</t>
  </si>
  <si>
    <t xml:space="preserve"> Identificativo della procedura di acquisto</t>
  </si>
  <si>
    <t>Si intende delegare a Centrale di Committenza o Soggetto Aggregatore la procedura di acquisto</t>
  </si>
  <si>
    <t>S01668320151 2020 00009</t>
  </si>
  <si>
    <t>SI</t>
  </si>
  <si>
    <t>DBNCLD80T14G273B</t>
  </si>
  <si>
    <t>DI BENEDETTO</t>
  </si>
  <si>
    <t>CLAUDIO</t>
  </si>
  <si>
    <t>Fornitura in service di frese e trapani</t>
  </si>
  <si>
    <t xml:space="preserve"> Fornitura di prodotti DM per EEG, ECG e EMG (diviso in lotti)</t>
  </si>
  <si>
    <t>Servizio di pulizia e sanificazione di parti comuni e spazi sanitari</t>
  </si>
  <si>
    <t>Fornitura di dispositivi medici per neurochirurgia (diviso in 43 lotti)</t>
  </si>
  <si>
    <t>33169000-2</t>
  </si>
  <si>
    <t>33121000-4</t>
  </si>
  <si>
    <t>90910000-9</t>
  </si>
  <si>
    <t>50421000-2</t>
  </si>
  <si>
    <t>Fornitura di materiali di consumo per aspiratori chirurgici ad ultrasuoni</t>
  </si>
  <si>
    <t>Servizio di manutenzione delle apparecchiature biomediche _ Global service</t>
  </si>
  <si>
    <t>Fornitura energia elettrica per la sede della Fondazione e sedi distaccate di via L. Temolo e via G. Puecher Milano</t>
  </si>
  <si>
    <t>2</t>
  </si>
  <si>
    <t>Fornitura Farmaci in convenzione/SDA</t>
  </si>
  <si>
    <t xml:space="preserve">Fornitura farmaco Gilenya ADESIONE ARIA </t>
  </si>
  <si>
    <t xml:space="preserve">Fornitura farmaco  Tecfidera 240MG </t>
  </si>
  <si>
    <t>003</t>
  </si>
  <si>
    <t>005</t>
  </si>
  <si>
    <t>007</t>
  </si>
  <si>
    <t>008</t>
  </si>
  <si>
    <t>009</t>
  </si>
  <si>
    <t>010</t>
  </si>
  <si>
    <t>012</t>
  </si>
  <si>
    <t>013</t>
  </si>
  <si>
    <t>014</t>
  </si>
  <si>
    <t>015</t>
  </si>
  <si>
    <t>016</t>
  </si>
  <si>
    <t>F01668320151202100001</t>
  </si>
  <si>
    <t>F01668320151202100002</t>
  </si>
  <si>
    <t>F01668320151202100003</t>
  </si>
  <si>
    <t>F01668320151202100004</t>
  </si>
  <si>
    <t>F01668320151202100005</t>
  </si>
  <si>
    <t>F01668320151202100006</t>
  </si>
  <si>
    <t>F01668320151202100007</t>
  </si>
  <si>
    <t>F01668320151202100008</t>
  </si>
  <si>
    <t>F01668320151202100010</t>
  </si>
  <si>
    <t>F016683201512021 00012</t>
  </si>
  <si>
    <t>S01668320151202100005</t>
  </si>
  <si>
    <t>S01668320151202100006</t>
  </si>
  <si>
    <t>001</t>
  </si>
  <si>
    <t>004</t>
  </si>
  <si>
    <t>006</t>
  </si>
  <si>
    <t>011</t>
  </si>
  <si>
    <t>S01668320151201900011</t>
  </si>
  <si>
    <t>S01668320151202000010</t>
  </si>
  <si>
    <t>2020-2021</t>
  </si>
  <si>
    <t xml:space="preserve">l'anno della prima annualità deve essere uguale all'anno inserito nel CUI </t>
  </si>
  <si>
    <t>se siamo noi ad espletare la procedura non dobbiamo compilare la colonna codice AUSA  AB</t>
  </si>
  <si>
    <t>tel. 3403606042 Operatore MEF</t>
  </si>
  <si>
    <t>Fornitura farmaco Ocrevus - ELIMINATO</t>
  </si>
  <si>
    <t>MORABITO</t>
  </si>
  <si>
    <t>MARIA CONCETTA</t>
  </si>
  <si>
    <t>00001</t>
  </si>
  <si>
    <t>1</t>
  </si>
  <si>
    <t xml:space="preserve">MAURO LORENZO </t>
  </si>
  <si>
    <t>0000226120</t>
  </si>
  <si>
    <t>CONSIP</t>
  </si>
  <si>
    <t xml:space="preserve">Maria Concetta </t>
  </si>
  <si>
    <t>Morabito</t>
  </si>
  <si>
    <t>mariaconcetta.morabito@istituto-besta.it</t>
  </si>
  <si>
    <t xml:space="preserve">Fornitura farmaco Spinraza  ADESIONE ARIA </t>
  </si>
  <si>
    <t xml:space="preserve">Fornitura farmaco Myozime  ADESIONE ARIA </t>
  </si>
  <si>
    <t xml:space="preserve">Fornitura farmaco Tysabri  ADESIONE ARIA </t>
  </si>
  <si>
    <t>Fornitura farmaco Flebogamma</t>
  </si>
  <si>
    <t>Fornitura farmaco Duodopa</t>
  </si>
  <si>
    <t xml:space="preserve">Fornitura farmaco Ocrevus  ADESIONE ARIA </t>
  </si>
  <si>
    <t>Fornitura farmaco Zolgensma ADESIONE ARIA</t>
  </si>
  <si>
    <t>MRBMCN68M69D976X</t>
  </si>
  <si>
    <t>SERVIZIO DI RISTORAZIONE</t>
  </si>
  <si>
    <t>560.000,00</t>
  </si>
  <si>
    <t>1.106.355,00</t>
  </si>
  <si>
    <t>2.759.065,00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</si>
  <si>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</si>
  <si>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</si>
  <si>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</si>
  <si>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</si>
  <si>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</si>
  <si>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</si>
  <si>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</si>
  <si>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</si>
  <si>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</si>
  <si>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</si>
  <si>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</si>
  <si>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</si>
  <si>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</si>
  <si>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</si>
  <si>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</si>
  <si>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</si>
  <si>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</si>
  <si>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</si>
  <si>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Forniitura farmaco Onpattro Adesione ARIA</t>
  </si>
  <si>
    <t>00021</t>
  </si>
  <si>
    <t>Fornitura di plasmaderivati</t>
  </si>
  <si>
    <t>0000546462</t>
  </si>
  <si>
    <t>ASST SETTE LAGHI</t>
  </si>
  <si>
    <t>00022</t>
  </si>
  <si>
    <t>Fornitura di sistemi completi di apparecchiature, reagenti e servizi annessi, suddivisi in 5 lotti</t>
  </si>
  <si>
    <t>00023</t>
  </si>
  <si>
    <t>accordo quadro per la fornitura di: solventi, reagenti organici, reagenti inorganici e reagenti area biologica per le esigenze dei laboratori di ricerca</t>
  </si>
  <si>
    <t>no</t>
  </si>
  <si>
    <t>38000000-5</t>
  </si>
  <si>
    <t>33696500-0</t>
  </si>
  <si>
    <t>F01668320151202200001</t>
  </si>
  <si>
    <t>F01668320151202200002</t>
  </si>
  <si>
    <t>F01668320151202200003</t>
  </si>
  <si>
    <t>F01668320151202200004</t>
  </si>
  <si>
    <t>F01668320151202200005</t>
  </si>
  <si>
    <t>F01668320151202200006</t>
  </si>
  <si>
    <t>F01668320151202200007</t>
  </si>
  <si>
    <t>F01668320151202200009</t>
  </si>
  <si>
    <t>F01668320151202200010</t>
  </si>
  <si>
    <t>F01668320151202200011</t>
  </si>
  <si>
    <t>F01668320151202200012</t>
  </si>
  <si>
    <t>F01668320151202200013</t>
  </si>
  <si>
    <t>F01668320151202100012</t>
  </si>
  <si>
    <t>F01668320151202200064</t>
  </si>
  <si>
    <t>00024</t>
  </si>
  <si>
    <t>33150000-6</t>
  </si>
  <si>
    <t>acquisto acceleratore lineare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</si>
</sst>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" fontId="1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/>
    <xf numFmtId="4" fontId="2" fillId="2" borderId="2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wrapText="1"/>
    </xf>
    <xf numFmtId="4" fontId="1" fillId="0" borderId="4" xfId="0" applyNumberFormat="1" applyFont="1" applyFill="1" applyBorder="1" applyAlignment="1" applyProtection="1">
      <alignment wrapText="1"/>
    </xf>
    <xf numFmtId="4" fontId="2" fillId="0" borderId="5" xfId="0" applyNumberFormat="1" applyFont="1" applyFill="1" applyBorder="1" applyAlignment="1" applyProtection="1">
      <alignment wrapText="1"/>
    </xf>
    <xf numFmtId="4" fontId="3" fillId="0" borderId="6" xfId="0" applyNumberFormat="1" applyFont="1" applyFill="1" applyBorder="1" applyAlignment="1" applyProtection="1">
      <alignment wrapText="1"/>
    </xf>
    <xf numFmtId="4" fontId="1" fillId="3" borderId="6" xfId="0" applyNumberFormat="1" applyFont="1" applyFill="1" applyBorder="1" applyAlignment="1" applyProtection="1">
      <alignment wrapText="1"/>
    </xf>
    <xf numFmtId="4" fontId="1" fillId="0" borderId="6" xfId="0" applyNumberFormat="1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wrapText="1"/>
    </xf>
    <xf numFmtId="4" fontId="2" fillId="3" borderId="5" xfId="0" applyNumberFormat="1" applyFont="1" applyFill="1" applyBorder="1" applyAlignment="1" applyProtection="1">
      <alignment wrapText="1"/>
    </xf>
    <xf numFmtId="4" fontId="2" fillId="0" borderId="7" xfId="0" applyNumberFormat="1" applyFont="1" applyFill="1" applyBorder="1" applyAlignment="1" applyProtection="1">
      <alignment wrapText="1"/>
    </xf>
    <xf numFmtId="4" fontId="1" fillId="0" borderId="8" xfId="0" applyNumberFormat="1" applyFont="1" applyFill="1" applyBorder="1" applyAlignment="1" applyProtection="1">
      <alignment wrapText="1"/>
    </xf>
    <xf numFmtId="49" fontId="8" fillId="0" borderId="0" xfId="0" applyNumberFormat="1" applyFont="1" applyAlignment="1" applyProtection="1">
      <alignment wrapText="1"/>
      <protection locked="0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164" fontId="13" fillId="0" borderId="13" xfId="0" applyNumberFormat="1" applyFont="1" applyFill="1" applyBorder="1"/>
    <xf numFmtId="0" fontId="0" fillId="0" borderId="0" xfId="0" applyFill="1"/>
    <xf numFmtId="49" fontId="9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0" fontId="13" fillId="0" borderId="13" xfId="0" applyFont="1" applyFill="1" applyBorder="1"/>
    <xf numFmtId="49" fontId="13" fillId="0" borderId="13" xfId="0" applyNumberFormat="1" applyFont="1" applyFill="1" applyBorder="1" applyAlignment="1" applyProtection="1">
      <alignment horizontal="right" wrapText="1"/>
      <protection locked="0"/>
    </xf>
    <xf numFmtId="0" fontId="12" fillId="0" borderId="13" xfId="0" applyFont="1" applyFill="1" applyBorder="1" applyAlignment="1">
      <alignment horizontal="center"/>
    </xf>
    <xf numFmtId="49" fontId="14" fillId="0" borderId="13" xfId="0" applyNumberFormat="1" applyFont="1" applyFill="1" applyBorder="1" applyAlignment="1" applyProtection="1">
      <alignment wrapText="1"/>
      <protection locked="0"/>
    </xf>
    <xf numFmtId="49" fontId="13" fillId="0" borderId="13" xfId="0" applyNumberFormat="1" applyFont="1" applyFill="1" applyBorder="1" applyAlignment="1" applyProtection="1">
      <alignment wrapText="1"/>
      <protection locked="0"/>
    </xf>
    <xf numFmtId="0" fontId="0" fillId="0" borderId="13" xfId="0" applyFill="1" applyBorder="1"/>
    <xf numFmtId="49" fontId="6" fillId="0" borderId="13" xfId="0" applyNumberFormat="1" applyFont="1" applyFill="1" applyBorder="1" applyAlignment="1" applyProtection="1">
      <alignment wrapText="1"/>
      <protection locked="0"/>
    </xf>
    <xf numFmtId="0" fontId="17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3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8" fillId="0" borderId="13" xfId="0" applyFont="1" applyFill="1" applyBorder="1"/>
    <xf numFmtId="0" fontId="18" fillId="0" borderId="13" xfId="0" applyFont="1" applyFill="1" applyBorder="1" applyAlignment="1">
      <alignment horizontal="right"/>
    </xf>
    <xf numFmtId="49" fontId="15" fillId="0" borderId="13" xfId="0" applyNumberFormat="1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7" fillId="4" borderId="0" xfId="0" applyFont="1" applyFill="1"/>
    <xf numFmtId="44" fontId="9" fillId="0" borderId="13" xfId="0" applyNumberFormat="1" applyFont="1" applyFill="1" applyBorder="1" applyAlignment="1">
      <alignment horizontal="center" vertical="center" wrapText="1"/>
    </xf>
    <xf numFmtId="44" fontId="11" fillId="0" borderId="5" xfId="0" applyNumberFormat="1" applyFont="1" applyFill="1" applyBorder="1" applyAlignment="1">
      <alignment horizontal="center" vertical="center"/>
    </xf>
    <xf numFmtId="44" fontId="11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8" fillId="0" borderId="13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" fontId="8" fillId="0" borderId="13" xfId="0" applyNumberFormat="1" applyFont="1" applyFill="1" applyBorder="1" applyAlignment="1" applyProtection="1">
      <alignment vertical="center" wrapText="1"/>
      <protection locked="0"/>
    </xf>
    <xf numFmtId="1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13" xfId="0" applyNumberFormat="1" applyFont="1" applyFill="1" applyBorder="1" applyAlignment="1" applyProtection="1">
      <alignment vertical="center" wrapText="1"/>
      <protection locked="0"/>
    </xf>
    <xf numFmtId="165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13" fillId="0" borderId="13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 applyProtection="1">
      <alignment vertical="center" wrapText="1"/>
      <protection locked="0"/>
    </xf>
    <xf numFmtId="44" fontId="13" fillId="0" borderId="13" xfId="0" applyNumberFormat="1" applyFont="1" applyFill="1" applyBorder="1" applyAlignment="1">
      <alignment horizontal="right" vertical="center"/>
    </xf>
    <xf numFmtId="44" fontId="13" fillId="4" borderId="13" xfId="0" applyNumberFormat="1" applyFont="1" applyFill="1" applyBorder="1" applyAlignment="1">
      <alignment vertical="center"/>
    </xf>
    <xf numFmtId="49" fontId="13" fillId="4" borderId="13" xfId="0" applyNumberFormat="1" applyFont="1" applyFill="1" applyBorder="1" applyAlignment="1" applyProtection="1">
      <alignment vertical="center" wrapText="1"/>
      <protection locked="0"/>
    </xf>
    <xf numFmtId="44" fontId="13" fillId="4" borderId="13" xfId="0" applyNumberFormat="1" applyFont="1" applyFill="1" applyBorder="1" applyAlignment="1">
      <alignment horizontal="right" vertical="center"/>
    </xf>
    <xf numFmtId="44" fontId="0" fillId="0" borderId="13" xfId="0" applyNumberForma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3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49" fontId="6" fillId="0" borderId="13" xfId="0" applyNumberFormat="1" applyFont="1" applyFill="1" applyBorder="1" applyAlignment="1" applyProtection="1">
      <alignment vertical="center" wrapText="1"/>
      <protection locked="0"/>
    </xf>
    <xf numFmtId="49" fontId="6" fillId="4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49" fontId="6" fillId="0" borderId="5" xfId="0" applyNumberFormat="1" applyFont="1" applyFill="1" applyBorder="1" applyAlignment="1" applyProtection="1">
      <alignment vertical="center" wrapText="1"/>
      <protection locked="0"/>
    </xf>
    <xf numFmtId="4" fontId="9" fillId="0" borderId="13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6" fontId="13" fillId="0" borderId="13" xfId="0" applyNumberFormat="1" applyFont="1" applyFill="1" applyBorder="1" applyAlignment="1">
      <alignment horizontal="center" vertical="center"/>
    </xf>
    <xf numFmtId="166" fontId="13" fillId="0" borderId="13" xfId="0" applyNumberFormat="1" applyFont="1" applyFill="1" applyBorder="1" applyAlignment="1">
      <alignment horizontal="right" vertical="center"/>
    </xf>
    <xf numFmtId="166" fontId="9" fillId="0" borderId="13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3" fillId="4" borderId="13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CC"/>
      <color rgb="FF451FB1"/>
      <color rgb="FFFF99FF"/>
      <color rgb="FFFF33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J31"/>
  <sheetViews>
    <sheetView workbookViewId="0">
      <selection sqref="A1:C31"/>
    </sheetView>
  </sheetViews>
  <sheetFormatPr defaultColWidth="0" defaultRowHeight="12.75" zeroHeight="1" x14ac:dyDescent="0.2"/>
  <cols>
    <col min="1" max="1" width="11.140625" style="4" customWidth="1"/>
    <col min="2" max="2" width="159.85546875" style="4" customWidth="1"/>
    <col min="3" max="3" width="2.85546875" style="4" customWidth="1"/>
    <col min="4" max="10" width="20.7109375" style="4" hidden="1" customWidth="1"/>
    <col min="11" max="256" width="9.140625" style="4" hidden="1"/>
    <col min="257" max="263" width="9.140625" style="4" hidden="1" customWidth="1"/>
    <col min="264" max="16384" width="9.140625" style="4" hidden="1"/>
  </cols>
  <sheetData>
    <row r="1" spans="1:9" s="1" customFormat="1" ht="15" x14ac:dyDescent="0.25">
      <c r="A1" s="9"/>
      <c r="B1" s="10" t="s">
        <v>0</v>
      </c>
      <c r="C1" s="11"/>
      <c r="D1" s="2"/>
      <c r="E1" s="2"/>
      <c r="F1" s="2"/>
      <c r="G1" s="2"/>
      <c r="H1" s="2"/>
      <c r="I1" s="2"/>
    </row>
    <row r="2" spans="1:9" s="1" customFormat="1" ht="15.75" thickBot="1" x14ac:dyDescent="0.3">
      <c r="A2" s="9"/>
      <c r="B2" s="9"/>
      <c r="C2" s="9"/>
    </row>
    <row r="3" spans="1:9" s="1" customFormat="1" ht="15.75" thickBot="1" x14ac:dyDescent="0.3">
      <c r="A3" s="9"/>
      <c r="B3" s="12" t="s">
        <v>1</v>
      </c>
      <c r="C3" s="9"/>
    </row>
    <row r="4" spans="1:9" s="1" customFormat="1" ht="15.75" thickBot="1" x14ac:dyDescent="0.3">
      <c r="A4" s="13" t="s">
        <v>2</v>
      </c>
      <c r="B4" s="14" t="s">
        <v>3</v>
      </c>
      <c r="C4" s="9"/>
    </row>
    <row r="5" spans="1:9" s="1" customFormat="1" ht="8.25" customHeight="1" x14ac:dyDescent="0.25">
      <c r="A5" s="9"/>
      <c r="B5" s="9"/>
      <c r="C5" s="9"/>
    </row>
    <row r="6" spans="1:9" s="1" customFormat="1" ht="9" customHeight="1" thickBot="1" x14ac:dyDescent="0.3">
      <c r="A6" s="9"/>
      <c r="B6" s="9"/>
      <c r="C6" s="9"/>
    </row>
    <row r="7" spans="1:9" s="1" customFormat="1" ht="15.75" thickBot="1" x14ac:dyDescent="0.3">
      <c r="A7" s="9"/>
      <c r="B7" s="12" t="s">
        <v>4</v>
      </c>
      <c r="C7" s="9"/>
    </row>
    <row r="8" spans="1:9" s="1" customFormat="1" ht="45.75" thickBot="1" x14ac:dyDescent="0.3">
      <c r="A8" s="13" t="s">
        <v>5</v>
      </c>
      <c r="B8" s="15" t="s">
        <v>6</v>
      </c>
      <c r="C8" s="9"/>
    </row>
    <row r="9" spans="1:9" s="1" customFormat="1" ht="15" x14ac:dyDescent="0.25">
      <c r="A9" s="9"/>
      <c r="B9" s="16" t="s">
        <v>7</v>
      </c>
      <c r="C9" s="9"/>
    </row>
    <row r="10" spans="1:9" s="1" customFormat="1" ht="16.5" customHeight="1" x14ac:dyDescent="0.25">
      <c r="A10" s="9"/>
      <c r="B10" s="17" t="s">
        <v>8</v>
      </c>
      <c r="C10" s="9"/>
    </row>
    <row r="11" spans="1:9" s="1" customFormat="1" ht="16.5" customHeight="1" x14ac:dyDescent="0.25">
      <c r="A11" s="9"/>
      <c r="B11" s="16" t="s">
        <v>9</v>
      </c>
      <c r="C11" s="9"/>
    </row>
    <row r="12" spans="1:9" s="1" customFormat="1" ht="16.5" customHeight="1" x14ac:dyDescent="0.25">
      <c r="A12" s="9"/>
      <c r="B12" s="18" t="s">
        <v>10</v>
      </c>
      <c r="C12" s="9"/>
    </row>
    <row r="13" spans="1:9" s="1" customFormat="1" ht="15" x14ac:dyDescent="0.25">
      <c r="A13" s="9"/>
      <c r="B13" s="16" t="s">
        <v>11</v>
      </c>
      <c r="C13" s="9"/>
    </row>
    <row r="14" spans="1:9" s="1" customFormat="1" ht="15" x14ac:dyDescent="0.25">
      <c r="A14" s="9"/>
      <c r="B14" s="19" t="s">
        <v>12</v>
      </c>
      <c r="C14" s="9"/>
    </row>
    <row r="15" spans="1:9" s="1" customFormat="1" ht="15" x14ac:dyDescent="0.25">
      <c r="A15" s="9"/>
      <c r="B15" s="16" t="s">
        <v>13</v>
      </c>
      <c r="C15" s="9"/>
    </row>
    <row r="16" spans="1:9" s="1" customFormat="1" ht="15" x14ac:dyDescent="0.25">
      <c r="A16" s="9"/>
      <c r="B16" s="19" t="s">
        <v>14</v>
      </c>
      <c r="C16" s="9"/>
    </row>
    <row r="17" spans="1:3" s="1" customFormat="1" ht="15" x14ac:dyDescent="0.25">
      <c r="A17" s="9"/>
      <c r="B17" s="16" t="s">
        <v>15</v>
      </c>
      <c r="C17" s="9"/>
    </row>
    <row r="18" spans="1:3" s="1" customFormat="1" ht="15" x14ac:dyDescent="0.25">
      <c r="A18" s="9"/>
      <c r="B18" s="19" t="s">
        <v>16</v>
      </c>
      <c r="C18" s="9"/>
    </row>
    <row r="19" spans="1:3" s="1" customFormat="1" ht="15" x14ac:dyDescent="0.25">
      <c r="A19" s="9"/>
      <c r="B19" s="16" t="s">
        <v>17</v>
      </c>
      <c r="C19" s="9"/>
    </row>
    <row r="20" spans="1:3" s="3" customFormat="1" ht="30" x14ac:dyDescent="0.25">
      <c r="A20" s="20"/>
      <c r="B20" s="19" t="s">
        <v>18</v>
      </c>
      <c r="C20" s="20"/>
    </row>
    <row r="21" spans="1:3" s="1" customFormat="1" ht="15" x14ac:dyDescent="0.25">
      <c r="A21" s="9"/>
      <c r="B21" s="16" t="s">
        <v>19</v>
      </c>
      <c r="C21" s="9"/>
    </row>
    <row r="22" spans="1:3" s="1" customFormat="1" ht="30" x14ac:dyDescent="0.25">
      <c r="A22" s="9"/>
      <c r="B22" s="19" t="s">
        <v>20</v>
      </c>
      <c r="C22" s="9"/>
    </row>
    <row r="23" spans="1:3" s="1" customFormat="1" ht="15" x14ac:dyDescent="0.25">
      <c r="A23" s="9"/>
      <c r="B23" s="16" t="s">
        <v>21</v>
      </c>
      <c r="C23" s="9"/>
    </row>
    <row r="24" spans="1:3" s="1" customFormat="1" ht="15" x14ac:dyDescent="0.25">
      <c r="A24" s="9"/>
      <c r="B24" s="19" t="s">
        <v>22</v>
      </c>
      <c r="C24" s="9"/>
    </row>
    <row r="25" spans="1:3" s="1" customFormat="1" ht="15" x14ac:dyDescent="0.25">
      <c r="A25" s="9"/>
      <c r="B25" s="21" t="s">
        <v>23</v>
      </c>
      <c r="C25" s="9"/>
    </row>
    <row r="26" spans="1:3" s="1" customFormat="1" ht="15" x14ac:dyDescent="0.25">
      <c r="A26" s="9"/>
      <c r="B26" s="18" t="s">
        <v>24</v>
      </c>
      <c r="C26" s="9"/>
    </row>
    <row r="27" spans="1:3" s="1" customFormat="1" ht="15" x14ac:dyDescent="0.25">
      <c r="A27" s="9"/>
      <c r="B27" s="16" t="s">
        <v>25</v>
      </c>
      <c r="C27" s="9"/>
    </row>
    <row r="28" spans="1:3" s="1" customFormat="1" ht="15" x14ac:dyDescent="0.25">
      <c r="A28" s="9"/>
      <c r="B28" s="19" t="s">
        <v>26</v>
      </c>
      <c r="C28" s="9"/>
    </row>
    <row r="29" spans="1:3" s="1" customFormat="1" ht="15" x14ac:dyDescent="0.25">
      <c r="A29" s="9"/>
      <c r="B29" s="22" t="s">
        <v>27</v>
      </c>
      <c r="C29" s="9"/>
    </row>
    <row r="30" spans="1:3" s="1" customFormat="1" ht="30.75" thickBot="1" x14ac:dyDescent="0.3">
      <c r="A30" s="9"/>
      <c r="B30" s="23" t="s">
        <v>28</v>
      </c>
      <c r="C30" s="9"/>
    </row>
    <row r="31" spans="1:3" s="1" customFormat="1" ht="9" customHeight="1" x14ac:dyDescent="0.25">
      <c r="A31" s="9"/>
      <c r="B31" s="9"/>
      <c r="C31" s="9"/>
    </row>
  </sheetData>
  <sheetProtection password="8E16" sheet="1" objects="1" scenarios="1" selectLockedCells="1" selectUnlockedCells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3"/>
  <sheetViews>
    <sheetView workbookViewId="0">
      <selection activeCell="K8" sqref="K8"/>
    </sheetView>
  </sheetViews>
  <sheetFormatPr defaultColWidth="0" defaultRowHeight="15" x14ac:dyDescent="0.25"/>
  <cols>
    <col min="1" max="1" width="13.5703125" style="8" customWidth="1"/>
    <col min="2" max="2" width="9.140625" style="8" customWidth="1"/>
    <col min="3" max="3" width="21.28515625" style="8" customWidth="1"/>
    <col min="4" max="4" width="13.42578125" style="8" customWidth="1"/>
    <col min="5" max="16" width="9.140625" style="8" customWidth="1"/>
    <col min="17" max="17" width="0" hidden="1" customWidth="1"/>
    <col min="18" max="16384" width="9.140625" hidden="1"/>
  </cols>
  <sheetData>
    <row r="1" spans="1:16" s="5" customFormat="1" ht="30" customHeight="1" thickBot="1" x14ac:dyDescent="0.25">
      <c r="A1" s="117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7" t="s">
        <v>30</v>
      </c>
      <c r="M1" s="118"/>
      <c r="N1" s="118"/>
      <c r="O1" s="118"/>
      <c r="P1" s="120"/>
    </row>
    <row r="2" spans="1:16" s="5" customFormat="1" ht="33" customHeight="1" x14ac:dyDescent="0.2">
      <c r="A2" s="6" t="s">
        <v>29</v>
      </c>
      <c r="B2" s="7" t="s">
        <v>31</v>
      </c>
      <c r="C2" s="7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7" t="s">
        <v>43</v>
      </c>
      <c r="O2" s="7" t="s">
        <v>38</v>
      </c>
      <c r="P2" s="7" t="s">
        <v>44</v>
      </c>
    </row>
    <row r="3" spans="1:16" ht="64.5" x14ac:dyDescent="0.25">
      <c r="A3" s="8" t="s">
        <v>87</v>
      </c>
      <c r="B3" s="24" t="s">
        <v>86</v>
      </c>
      <c r="C3" s="24" t="s">
        <v>88</v>
      </c>
      <c r="D3" s="24" t="s">
        <v>89</v>
      </c>
      <c r="E3" s="24" t="s">
        <v>90</v>
      </c>
      <c r="F3" s="24" t="s">
        <v>91</v>
      </c>
      <c r="G3" s="24" t="s">
        <v>92</v>
      </c>
      <c r="H3" s="24" t="s">
        <v>93</v>
      </c>
      <c r="I3" s="24" t="s">
        <v>94</v>
      </c>
      <c r="J3" s="24" t="s">
        <v>95</v>
      </c>
      <c r="K3" s="24" t="s">
        <v>96</v>
      </c>
      <c r="L3" s="24" t="s">
        <v>184</v>
      </c>
      <c r="M3" s="24" t="s">
        <v>185</v>
      </c>
      <c r="N3" s="24" t="s">
        <v>194</v>
      </c>
      <c r="O3" s="24" t="s">
        <v>97</v>
      </c>
      <c r="P3" s="24" t="s">
        <v>186</v>
      </c>
    </row>
  </sheetData>
  <sheetProtection password="8E16" sheet="1" objects="1" scenarios="1"/>
  <mergeCells count="2">
    <mergeCell ref="A1:K1"/>
    <mergeCell ref="L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6"/>
  <sheetViews>
    <sheetView tabSelected="1" topLeftCell="H19" zoomScale="90" zoomScaleNormal="90" workbookViewId="0">
      <selection activeCell="X27" sqref="X27"/>
    </sheetView>
  </sheetViews>
  <sheetFormatPr defaultColWidth="9.140625" defaultRowHeight="15" x14ac:dyDescent="0.25"/>
  <cols>
    <col min="1" max="1" width="23.42578125" style="66" customWidth="1"/>
    <col min="2" max="2" width="15.85546875" style="66" customWidth="1"/>
    <col min="3" max="3" width="15.5703125" style="66" customWidth="1"/>
    <col min="4" max="4" width="14.28515625" style="66" customWidth="1"/>
    <col min="5" max="5" width="18.28515625" style="66" customWidth="1"/>
    <col min="6" max="6" width="14.5703125" style="66" customWidth="1"/>
    <col min="7" max="7" width="10.85546875" style="109" customWidth="1"/>
    <col min="8" max="8" width="16.5703125" style="116" customWidth="1"/>
    <col min="9" max="9" width="12.42578125" style="66" customWidth="1"/>
    <col min="10" max="10" width="9.140625" style="66" customWidth="1"/>
    <col min="11" max="11" width="14.85546875" style="66" customWidth="1"/>
    <col min="12" max="12" width="11.7109375" style="66" customWidth="1"/>
    <col min="13" max="13" width="56.7109375" style="66" customWidth="1"/>
    <col min="14" max="14" width="11.140625" style="73" customWidth="1"/>
    <col min="15" max="15" width="11.42578125" style="66" customWidth="1"/>
    <col min="16" max="16" width="23.140625" style="66" customWidth="1"/>
    <col min="17" max="17" width="16.42578125" style="66" customWidth="1"/>
    <col min="18" max="18" width="23.5703125" style="66" customWidth="1"/>
    <col min="19" max="19" width="11.5703125" style="66" customWidth="1"/>
    <col min="20" max="20" width="12" style="66" customWidth="1"/>
    <col min="21" max="21" width="12.140625" style="73" customWidth="1"/>
    <col min="22" max="22" width="20.7109375" style="91" customWidth="1"/>
    <col min="23" max="23" width="17.85546875" style="91" customWidth="1"/>
    <col min="24" max="24" width="18.140625" style="91" customWidth="1"/>
    <col min="25" max="25" width="18.7109375" style="91" customWidth="1"/>
    <col min="26" max="26" width="13" style="66" bestFit="1" customWidth="1"/>
    <col min="27" max="27" width="10.7109375" style="66" customWidth="1"/>
    <col min="28" max="28" width="15.42578125" style="66" customWidth="1"/>
    <col min="29" max="29" width="14.42578125" style="66" customWidth="1"/>
    <col min="30" max="30" width="15.85546875" style="66" customWidth="1"/>
    <col min="31" max="16384" width="9.140625" style="30"/>
  </cols>
  <sheetData>
    <row r="1" spans="1:72" x14ac:dyDescent="0.2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3"/>
    </row>
    <row r="2" spans="1:72" ht="122.25" customHeight="1" x14ac:dyDescent="0.25">
      <c r="A2" s="25" t="s">
        <v>46</v>
      </c>
      <c r="B2" s="25" t="s">
        <v>47</v>
      </c>
      <c r="C2" s="25" t="s">
        <v>48</v>
      </c>
      <c r="D2" s="26" t="s">
        <v>120</v>
      </c>
      <c r="E2" s="26" t="s">
        <v>121</v>
      </c>
      <c r="F2" s="25" t="s">
        <v>49</v>
      </c>
      <c r="G2" s="102" t="s">
        <v>50</v>
      </c>
      <c r="H2" s="112" t="s">
        <v>51</v>
      </c>
      <c r="I2" s="25" t="s">
        <v>52</v>
      </c>
      <c r="J2" s="25" t="s">
        <v>53</v>
      </c>
      <c r="K2" s="27" t="s">
        <v>54</v>
      </c>
      <c r="L2" s="25" t="s">
        <v>55</v>
      </c>
      <c r="M2" s="25" t="s">
        <v>56</v>
      </c>
      <c r="N2" s="25" t="s">
        <v>57</v>
      </c>
      <c r="O2" s="25" t="s">
        <v>58</v>
      </c>
      <c r="P2" s="25" t="s">
        <v>59</v>
      </c>
      <c r="Q2" s="25" t="s">
        <v>60</v>
      </c>
      <c r="R2" s="25" t="s">
        <v>61</v>
      </c>
      <c r="S2" s="27" t="s">
        <v>62</v>
      </c>
      <c r="T2" s="31" t="s">
        <v>63</v>
      </c>
      <c r="U2" s="31" t="s">
        <v>64</v>
      </c>
      <c r="V2" s="57" t="s">
        <v>65</v>
      </c>
      <c r="W2" s="57" t="s">
        <v>66</v>
      </c>
      <c r="X2" s="57" t="s">
        <v>67</v>
      </c>
      <c r="Y2" s="57" t="s">
        <v>68</v>
      </c>
      <c r="Z2" s="25" t="s">
        <v>69</v>
      </c>
      <c r="AA2" s="25" t="s">
        <v>70</v>
      </c>
      <c r="AB2" s="26" t="s">
        <v>122</v>
      </c>
      <c r="AC2" s="25" t="s">
        <v>71</v>
      </c>
      <c r="AD2" s="25" t="s">
        <v>72</v>
      </c>
    </row>
    <row r="3" spans="1:72" ht="38.25" customHeight="1" x14ac:dyDescent="0.25">
      <c r="A3" s="52" t="s">
        <v>73</v>
      </c>
      <c r="B3" s="32" t="s">
        <v>73</v>
      </c>
      <c r="C3" s="52" t="s">
        <v>74</v>
      </c>
      <c r="D3" s="52" t="s">
        <v>74</v>
      </c>
      <c r="E3" s="53" t="s">
        <v>73</v>
      </c>
      <c r="F3" s="52" t="s">
        <v>73</v>
      </c>
      <c r="G3" s="103" t="s">
        <v>75</v>
      </c>
      <c r="H3" s="113" t="s">
        <v>76</v>
      </c>
      <c r="I3" s="52" t="s">
        <v>77</v>
      </c>
      <c r="J3" s="52" t="s">
        <v>73</v>
      </c>
      <c r="K3" s="55" t="s">
        <v>78</v>
      </c>
      <c r="L3" s="52" t="s">
        <v>79</v>
      </c>
      <c r="M3" s="55" t="s">
        <v>80</v>
      </c>
      <c r="N3" s="55" t="s">
        <v>75</v>
      </c>
      <c r="O3" s="55" t="s">
        <v>81</v>
      </c>
      <c r="P3" s="52" t="s">
        <v>80</v>
      </c>
      <c r="Q3" s="52" t="s">
        <v>80</v>
      </c>
      <c r="R3" s="52" t="s">
        <v>80</v>
      </c>
      <c r="S3" s="52" t="s">
        <v>82</v>
      </c>
      <c r="T3" s="52" t="s">
        <v>80</v>
      </c>
      <c r="U3" s="52" t="s">
        <v>83</v>
      </c>
      <c r="V3" s="58" t="s">
        <v>84</v>
      </c>
      <c r="W3" s="58" t="s">
        <v>84</v>
      </c>
      <c r="X3" s="58" t="s">
        <v>84</v>
      </c>
      <c r="Y3" s="59" t="s">
        <v>85</v>
      </c>
      <c r="Z3" s="54" t="s">
        <v>84</v>
      </c>
      <c r="AA3" s="52" t="s">
        <v>80</v>
      </c>
      <c r="AB3" s="52" t="s">
        <v>75</v>
      </c>
      <c r="AC3" s="52" t="s">
        <v>73</v>
      </c>
      <c r="AD3" s="52" t="s">
        <v>80</v>
      </c>
    </row>
    <row r="4" spans="1:72" s="43" customFormat="1" ht="48.75" customHeight="1" x14ac:dyDescent="0.25">
      <c r="A4" s="62" t="s">
        <v>241</v>
      </c>
      <c r="B4" s="92" t="s">
        <v>86</v>
      </c>
      <c r="C4" s="93">
        <v>2021</v>
      </c>
      <c r="D4" s="93">
        <v>2022</v>
      </c>
      <c r="E4" s="94" t="s">
        <v>179</v>
      </c>
      <c r="F4" s="62" t="s">
        <v>103</v>
      </c>
      <c r="G4" s="104" t="s">
        <v>103</v>
      </c>
      <c r="H4" s="114">
        <f>Y4</f>
        <v>1300000</v>
      </c>
      <c r="I4" s="67" t="s">
        <v>91</v>
      </c>
      <c r="J4" s="61"/>
      <c r="K4" s="61" t="s">
        <v>112</v>
      </c>
      <c r="L4" s="61" t="s">
        <v>113</v>
      </c>
      <c r="M4" s="61" t="s">
        <v>138</v>
      </c>
      <c r="N4" s="67" t="s">
        <v>99</v>
      </c>
      <c r="O4" s="67" t="s">
        <v>180</v>
      </c>
      <c r="P4" s="63" t="s">
        <v>114</v>
      </c>
      <c r="Q4" s="61" t="s">
        <v>115</v>
      </c>
      <c r="R4" s="61" t="s">
        <v>181</v>
      </c>
      <c r="S4" s="80"/>
      <c r="T4" s="61"/>
      <c r="U4" s="81">
        <v>12</v>
      </c>
      <c r="V4" s="82">
        <v>0</v>
      </c>
      <c r="W4" s="82">
        <v>1000000</v>
      </c>
      <c r="X4" s="82">
        <v>300000</v>
      </c>
      <c r="Y4" s="82">
        <f>W4+X4+V4</f>
        <v>1300000</v>
      </c>
      <c r="Z4" s="83" t="s">
        <v>103</v>
      </c>
      <c r="AA4" s="67" t="s">
        <v>103</v>
      </c>
      <c r="AB4" s="67" t="s">
        <v>124</v>
      </c>
      <c r="AC4" s="61" t="s">
        <v>182</v>
      </c>
      <c r="AD4" s="61" t="s">
        <v>183</v>
      </c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</row>
    <row r="5" spans="1:72" ht="44.25" customHeight="1" x14ac:dyDescent="0.25">
      <c r="A5" s="62" t="s">
        <v>154</v>
      </c>
      <c r="B5" s="62">
        <v>1668320151</v>
      </c>
      <c r="C5" s="62">
        <v>2021</v>
      </c>
      <c r="D5" s="95">
        <v>2022</v>
      </c>
      <c r="E5" s="94" t="s">
        <v>199</v>
      </c>
      <c r="F5" s="62" t="s">
        <v>103</v>
      </c>
      <c r="G5" s="105" t="s">
        <v>103</v>
      </c>
      <c r="H5" s="110">
        <f t="shared" ref="H5:H14" si="0">Y5</f>
        <v>9742194</v>
      </c>
      <c r="I5" s="68" t="s">
        <v>91</v>
      </c>
      <c r="J5" s="62"/>
      <c r="K5" s="62" t="s">
        <v>98</v>
      </c>
      <c r="L5" s="62" t="s">
        <v>104</v>
      </c>
      <c r="M5" s="98" t="s">
        <v>187</v>
      </c>
      <c r="N5" s="68" t="s">
        <v>226</v>
      </c>
      <c r="O5" s="74">
        <v>1</v>
      </c>
      <c r="P5" s="63" t="s">
        <v>194</v>
      </c>
      <c r="Q5" s="77" t="s">
        <v>177</v>
      </c>
      <c r="R5" s="77" t="s">
        <v>178</v>
      </c>
      <c r="S5" s="62"/>
      <c r="T5" s="62"/>
      <c r="U5" s="74">
        <v>12</v>
      </c>
      <c r="V5" s="84">
        <v>9742194</v>
      </c>
      <c r="W5" s="84">
        <v>0</v>
      </c>
      <c r="X5" s="84">
        <v>0</v>
      </c>
      <c r="Y5" s="84">
        <f>V5+W5+X5</f>
        <v>9742194</v>
      </c>
      <c r="Z5" s="83" t="s">
        <v>103</v>
      </c>
      <c r="AA5" s="67" t="s">
        <v>103</v>
      </c>
      <c r="AB5" s="67" t="s">
        <v>124</v>
      </c>
      <c r="AC5" s="85" t="s">
        <v>102</v>
      </c>
      <c r="AD5" s="85" t="s">
        <v>100</v>
      </c>
    </row>
    <row r="6" spans="1:72" ht="44.25" customHeight="1" x14ac:dyDescent="0.25">
      <c r="A6" s="62" t="s">
        <v>229</v>
      </c>
      <c r="B6" s="62">
        <v>1668320151</v>
      </c>
      <c r="C6" s="62">
        <v>2022</v>
      </c>
      <c r="D6" s="95">
        <v>2022</v>
      </c>
      <c r="E6" s="94" t="s">
        <v>200</v>
      </c>
      <c r="F6" s="62" t="s">
        <v>103</v>
      </c>
      <c r="G6" s="105" t="s">
        <v>103</v>
      </c>
      <c r="H6" s="110">
        <f t="shared" si="0"/>
        <v>5210809.2</v>
      </c>
      <c r="I6" s="68" t="s">
        <v>91</v>
      </c>
      <c r="J6" s="62"/>
      <c r="K6" s="62" t="s">
        <v>98</v>
      </c>
      <c r="L6" s="62" t="s">
        <v>104</v>
      </c>
      <c r="M6" s="98" t="s">
        <v>188</v>
      </c>
      <c r="N6" s="68" t="s">
        <v>226</v>
      </c>
      <c r="O6" s="74">
        <v>1</v>
      </c>
      <c r="P6" s="63" t="s">
        <v>194</v>
      </c>
      <c r="Q6" s="63" t="s">
        <v>177</v>
      </c>
      <c r="R6" s="63" t="s">
        <v>178</v>
      </c>
      <c r="S6" s="62"/>
      <c r="T6" s="62"/>
      <c r="U6" s="74">
        <v>34</v>
      </c>
      <c r="V6" s="84">
        <v>1786508</v>
      </c>
      <c r="W6" s="84">
        <v>1786508</v>
      </c>
      <c r="X6" s="84">
        <v>1637793.2</v>
      </c>
      <c r="Y6" s="84">
        <f>V6+W6+X6</f>
        <v>5210809.2</v>
      </c>
      <c r="Z6" s="83" t="s">
        <v>103</v>
      </c>
      <c r="AA6" s="67" t="s">
        <v>103</v>
      </c>
      <c r="AB6" s="67" t="s">
        <v>124</v>
      </c>
      <c r="AC6" s="85" t="s">
        <v>102</v>
      </c>
      <c r="AD6" s="85" t="s">
        <v>100</v>
      </c>
    </row>
    <row r="7" spans="1:72" ht="44.25" customHeight="1" x14ac:dyDescent="0.25">
      <c r="A7" s="62" t="s">
        <v>230</v>
      </c>
      <c r="B7" s="62">
        <v>1668320151</v>
      </c>
      <c r="C7" s="62">
        <v>2022</v>
      </c>
      <c r="D7" s="95">
        <v>2022</v>
      </c>
      <c r="E7" s="94" t="s">
        <v>201</v>
      </c>
      <c r="F7" s="62" t="s">
        <v>103</v>
      </c>
      <c r="G7" s="105" t="s">
        <v>103</v>
      </c>
      <c r="H7" s="110">
        <f t="shared" si="0"/>
        <v>1939250</v>
      </c>
      <c r="I7" s="68" t="s">
        <v>91</v>
      </c>
      <c r="J7" s="62"/>
      <c r="K7" s="62" t="s">
        <v>98</v>
      </c>
      <c r="L7" s="62" t="s">
        <v>104</v>
      </c>
      <c r="M7" s="98" t="s">
        <v>189</v>
      </c>
      <c r="N7" s="68" t="s">
        <v>226</v>
      </c>
      <c r="O7" s="74">
        <v>1</v>
      </c>
      <c r="P7" s="63" t="s">
        <v>194</v>
      </c>
      <c r="Q7" s="63" t="s">
        <v>177</v>
      </c>
      <c r="R7" s="63" t="s">
        <v>178</v>
      </c>
      <c r="S7" s="62"/>
      <c r="T7" s="62"/>
      <c r="U7" s="74">
        <v>32</v>
      </c>
      <c r="V7" s="84">
        <v>775700</v>
      </c>
      <c r="W7" s="84">
        <v>775700</v>
      </c>
      <c r="X7" s="84">
        <v>387850</v>
      </c>
      <c r="Y7" s="84">
        <f>V7+W7+X7</f>
        <v>1939250</v>
      </c>
      <c r="Z7" s="83" t="s">
        <v>103</v>
      </c>
      <c r="AA7" s="67" t="s">
        <v>103</v>
      </c>
      <c r="AB7" s="67" t="s">
        <v>124</v>
      </c>
      <c r="AC7" s="85" t="s">
        <v>102</v>
      </c>
      <c r="AD7" s="85" t="s">
        <v>100</v>
      </c>
    </row>
    <row r="8" spans="1:72" ht="44.25" customHeight="1" x14ac:dyDescent="0.25">
      <c r="A8" s="62" t="s">
        <v>231</v>
      </c>
      <c r="B8" s="62">
        <v>1668320151</v>
      </c>
      <c r="C8" s="62">
        <v>2022</v>
      </c>
      <c r="D8" s="95">
        <v>2022</v>
      </c>
      <c r="E8" s="94" t="s">
        <v>202</v>
      </c>
      <c r="F8" s="62" t="s">
        <v>103</v>
      </c>
      <c r="G8" s="105" t="s">
        <v>103</v>
      </c>
      <c r="H8" s="110">
        <f t="shared" si="0"/>
        <v>4724815.01</v>
      </c>
      <c r="I8" s="68" t="s">
        <v>91</v>
      </c>
      <c r="J8" s="62"/>
      <c r="K8" s="62" t="s">
        <v>98</v>
      </c>
      <c r="L8" s="62" t="s">
        <v>104</v>
      </c>
      <c r="M8" s="98" t="s">
        <v>142</v>
      </c>
      <c r="N8" s="68" t="s">
        <v>226</v>
      </c>
      <c r="O8" s="74">
        <v>1</v>
      </c>
      <c r="P8" s="63" t="s">
        <v>194</v>
      </c>
      <c r="Q8" s="63" t="s">
        <v>177</v>
      </c>
      <c r="R8" s="63" t="s">
        <v>178</v>
      </c>
      <c r="S8" s="62"/>
      <c r="T8" s="62"/>
      <c r="U8" s="74">
        <v>18</v>
      </c>
      <c r="V8" s="84">
        <v>3149876.67</v>
      </c>
      <c r="W8" s="84">
        <v>1574939.01</v>
      </c>
      <c r="X8" s="84">
        <v>0</v>
      </c>
      <c r="Y8" s="84">
        <v>4724815.01</v>
      </c>
      <c r="Z8" s="83" t="s">
        <v>103</v>
      </c>
      <c r="AA8" s="67" t="s">
        <v>103</v>
      </c>
      <c r="AB8" s="67" t="s">
        <v>124</v>
      </c>
      <c r="AC8" s="85" t="s">
        <v>102</v>
      </c>
      <c r="AD8" s="85" t="s">
        <v>100</v>
      </c>
    </row>
    <row r="9" spans="1:72" ht="32.25" customHeight="1" x14ac:dyDescent="0.25">
      <c r="A9" s="62" t="s">
        <v>232</v>
      </c>
      <c r="B9" s="62">
        <v>1668320151</v>
      </c>
      <c r="C9" s="62">
        <v>2022</v>
      </c>
      <c r="D9" s="95">
        <v>2022</v>
      </c>
      <c r="E9" s="94" t="s">
        <v>203</v>
      </c>
      <c r="F9" s="62" t="s">
        <v>103</v>
      </c>
      <c r="G9" s="106" t="s">
        <v>124</v>
      </c>
      <c r="H9" s="110">
        <f t="shared" si="0"/>
        <v>35500107</v>
      </c>
      <c r="I9" s="68" t="s">
        <v>91</v>
      </c>
      <c r="J9" s="63"/>
      <c r="K9" s="62" t="s">
        <v>112</v>
      </c>
      <c r="L9" s="62" t="s">
        <v>104</v>
      </c>
      <c r="M9" s="98" t="s">
        <v>140</v>
      </c>
      <c r="N9" s="69" t="s">
        <v>226</v>
      </c>
      <c r="O9" s="74">
        <v>1</v>
      </c>
      <c r="P9" s="63" t="s">
        <v>194</v>
      </c>
      <c r="Q9" s="63" t="s">
        <v>177</v>
      </c>
      <c r="R9" s="63" t="s">
        <v>178</v>
      </c>
      <c r="S9" s="85"/>
      <c r="T9" s="85"/>
      <c r="U9" s="74">
        <v>36</v>
      </c>
      <c r="V9" s="84">
        <v>11833369</v>
      </c>
      <c r="W9" s="84">
        <v>11833369</v>
      </c>
      <c r="X9" s="84">
        <v>11833369</v>
      </c>
      <c r="Y9" s="84">
        <f>V9+W9+X9</f>
        <v>35500107</v>
      </c>
      <c r="Z9" s="83" t="s">
        <v>103</v>
      </c>
      <c r="AA9" s="67" t="s">
        <v>103</v>
      </c>
      <c r="AB9" s="67" t="s">
        <v>124</v>
      </c>
      <c r="AC9" s="85" t="s">
        <v>102</v>
      </c>
      <c r="AD9" s="85" t="s">
        <v>100</v>
      </c>
    </row>
    <row r="10" spans="1:72" ht="44.25" customHeight="1" x14ac:dyDescent="0.25">
      <c r="A10" s="62" t="s">
        <v>162</v>
      </c>
      <c r="B10" s="62">
        <v>1668320151</v>
      </c>
      <c r="C10" s="62">
        <v>2021</v>
      </c>
      <c r="D10" s="95">
        <v>2021</v>
      </c>
      <c r="E10" s="94" t="s">
        <v>204</v>
      </c>
      <c r="F10" s="62" t="s">
        <v>103</v>
      </c>
      <c r="G10" s="106" t="s">
        <v>103</v>
      </c>
      <c r="H10" s="110">
        <f t="shared" si="0"/>
        <v>6985300</v>
      </c>
      <c r="I10" s="68" t="s">
        <v>91</v>
      </c>
      <c r="J10" s="63"/>
      <c r="K10" s="62" t="s">
        <v>112</v>
      </c>
      <c r="L10" s="62" t="s">
        <v>104</v>
      </c>
      <c r="M10" s="98" t="s">
        <v>141</v>
      </c>
      <c r="N10" s="69" t="s">
        <v>226</v>
      </c>
      <c r="O10" s="74">
        <v>1</v>
      </c>
      <c r="P10" s="63" t="s">
        <v>194</v>
      </c>
      <c r="Q10" s="63" t="s">
        <v>177</v>
      </c>
      <c r="R10" s="63" t="s">
        <v>178</v>
      </c>
      <c r="S10" s="63"/>
      <c r="T10" s="63"/>
      <c r="U10" s="74">
        <v>24</v>
      </c>
      <c r="V10" s="84">
        <v>3492650</v>
      </c>
      <c r="W10" s="84">
        <v>3492650</v>
      </c>
      <c r="X10" s="84">
        <v>0</v>
      </c>
      <c r="Y10" s="84">
        <f>V10+W10+X10</f>
        <v>6985300</v>
      </c>
      <c r="Z10" s="83" t="s">
        <v>103</v>
      </c>
      <c r="AA10" s="67" t="s">
        <v>103</v>
      </c>
      <c r="AB10" s="67" t="s">
        <v>124</v>
      </c>
      <c r="AC10" s="85" t="s">
        <v>102</v>
      </c>
      <c r="AD10" s="85" t="s">
        <v>100</v>
      </c>
    </row>
    <row r="11" spans="1:72" ht="44.25" customHeight="1" x14ac:dyDescent="0.25">
      <c r="A11" s="62" t="s">
        <v>233</v>
      </c>
      <c r="B11" s="62">
        <v>1668320151</v>
      </c>
      <c r="C11" s="62">
        <v>2022</v>
      </c>
      <c r="D11" s="95">
        <v>2022</v>
      </c>
      <c r="E11" s="94" t="s">
        <v>205</v>
      </c>
      <c r="F11" s="62" t="s">
        <v>103</v>
      </c>
      <c r="G11" s="105" t="s">
        <v>103</v>
      </c>
      <c r="H11" s="110">
        <f t="shared" si="0"/>
        <v>7722225.7199999997</v>
      </c>
      <c r="I11" s="68" t="s">
        <v>91</v>
      </c>
      <c r="J11" s="62"/>
      <c r="K11" s="62" t="s">
        <v>98</v>
      </c>
      <c r="L11" s="62" t="s">
        <v>104</v>
      </c>
      <c r="M11" s="98" t="s">
        <v>193</v>
      </c>
      <c r="N11" s="68" t="s">
        <v>226</v>
      </c>
      <c r="O11" s="74">
        <v>1</v>
      </c>
      <c r="P11" s="63" t="s">
        <v>194</v>
      </c>
      <c r="Q11" s="63" t="s">
        <v>177</v>
      </c>
      <c r="R11" s="63" t="s">
        <v>178</v>
      </c>
      <c r="S11" s="62"/>
      <c r="T11" s="62"/>
      <c r="U11" s="74">
        <v>12</v>
      </c>
      <c r="V11" s="84">
        <v>7722225.7199999997</v>
      </c>
      <c r="W11" s="84">
        <v>0</v>
      </c>
      <c r="X11" s="84">
        <v>0</v>
      </c>
      <c r="Y11" s="84">
        <v>7722225.7199999997</v>
      </c>
      <c r="Z11" s="83" t="s">
        <v>103</v>
      </c>
      <c r="AA11" s="67" t="s">
        <v>103</v>
      </c>
      <c r="AB11" s="67" t="s">
        <v>124</v>
      </c>
      <c r="AC11" s="85" t="s">
        <v>102</v>
      </c>
      <c r="AD11" s="85" t="s">
        <v>100</v>
      </c>
    </row>
    <row r="12" spans="1:72" ht="44.25" customHeight="1" x14ac:dyDescent="0.25">
      <c r="A12" s="62" t="s">
        <v>234</v>
      </c>
      <c r="B12" s="62">
        <v>1668320151</v>
      </c>
      <c r="C12" s="62">
        <v>2022</v>
      </c>
      <c r="D12" s="95">
        <v>2022</v>
      </c>
      <c r="E12" s="94" t="s">
        <v>206</v>
      </c>
      <c r="F12" s="62" t="s">
        <v>103</v>
      </c>
      <c r="G12" s="105" t="s">
        <v>103</v>
      </c>
      <c r="H12" s="110">
        <f t="shared" si="0"/>
        <v>1101375</v>
      </c>
      <c r="I12" s="68" t="s">
        <v>91</v>
      </c>
      <c r="J12" s="62"/>
      <c r="K12" s="62" t="s">
        <v>98</v>
      </c>
      <c r="L12" s="62" t="s">
        <v>104</v>
      </c>
      <c r="M12" s="98" t="s">
        <v>190</v>
      </c>
      <c r="N12" s="68" t="s">
        <v>226</v>
      </c>
      <c r="O12" s="74">
        <v>1</v>
      </c>
      <c r="P12" s="63" t="s">
        <v>194</v>
      </c>
      <c r="Q12" s="63" t="s">
        <v>177</v>
      </c>
      <c r="R12" s="63" t="s">
        <v>178</v>
      </c>
      <c r="S12" s="62"/>
      <c r="T12" s="62"/>
      <c r="U12" s="74">
        <v>12</v>
      </c>
      <c r="V12" s="84">
        <v>1101375</v>
      </c>
      <c r="W12" s="84">
        <v>0</v>
      </c>
      <c r="X12" s="84">
        <v>0</v>
      </c>
      <c r="Y12" s="84">
        <v>1101375</v>
      </c>
      <c r="Z12" s="83" t="s">
        <v>103</v>
      </c>
      <c r="AA12" s="67" t="s">
        <v>103</v>
      </c>
      <c r="AB12" s="67" t="s">
        <v>124</v>
      </c>
      <c r="AC12" s="85" t="s">
        <v>102</v>
      </c>
      <c r="AD12" s="85" t="s">
        <v>100</v>
      </c>
    </row>
    <row r="13" spans="1:72" ht="44.25" customHeight="1" x14ac:dyDescent="0.25">
      <c r="A13" s="62" t="s">
        <v>235</v>
      </c>
      <c r="B13" s="62">
        <v>1668320151</v>
      </c>
      <c r="C13" s="62">
        <v>2022</v>
      </c>
      <c r="D13" s="95">
        <v>2022</v>
      </c>
      <c r="E13" s="94" t="s">
        <v>207</v>
      </c>
      <c r="F13" s="62" t="s">
        <v>103</v>
      </c>
      <c r="G13" s="105" t="s">
        <v>103</v>
      </c>
      <c r="H13" s="110">
        <f t="shared" si="0"/>
        <v>1194450.8707999999</v>
      </c>
      <c r="I13" s="68" t="s">
        <v>91</v>
      </c>
      <c r="J13" s="62"/>
      <c r="K13" s="62" t="s">
        <v>98</v>
      </c>
      <c r="L13" s="62" t="s">
        <v>104</v>
      </c>
      <c r="M13" s="98" t="s">
        <v>191</v>
      </c>
      <c r="N13" s="68" t="s">
        <v>226</v>
      </c>
      <c r="O13" s="74">
        <v>1</v>
      </c>
      <c r="P13" s="63" t="s">
        <v>194</v>
      </c>
      <c r="Q13" s="63" t="s">
        <v>177</v>
      </c>
      <c r="R13" s="63" t="s">
        <v>178</v>
      </c>
      <c r="S13" s="62"/>
      <c r="T13" s="62"/>
      <c r="U13" s="74">
        <v>22</v>
      </c>
      <c r="V13" s="84">
        <v>271169.2818</v>
      </c>
      <c r="W13" s="84">
        <v>598832.34499999997</v>
      </c>
      <c r="X13" s="84">
        <v>324449.24400000001</v>
      </c>
      <c r="Y13" s="84">
        <f>V13+W13+X13</f>
        <v>1194450.8707999999</v>
      </c>
      <c r="Z13" s="83" t="s">
        <v>103</v>
      </c>
      <c r="AA13" s="67" t="s">
        <v>103</v>
      </c>
      <c r="AB13" s="67" t="s">
        <v>124</v>
      </c>
      <c r="AC13" s="85" t="s">
        <v>102</v>
      </c>
      <c r="AD13" s="85" t="s">
        <v>100</v>
      </c>
    </row>
    <row r="14" spans="1:72" ht="44.25" customHeight="1" x14ac:dyDescent="0.25">
      <c r="A14" s="62" t="s">
        <v>236</v>
      </c>
      <c r="B14" s="62">
        <v>1668320151</v>
      </c>
      <c r="C14" s="62">
        <v>2022</v>
      </c>
      <c r="D14" s="95">
        <v>2022</v>
      </c>
      <c r="E14" s="94" t="s">
        <v>208</v>
      </c>
      <c r="F14" s="62" t="s">
        <v>103</v>
      </c>
      <c r="G14" s="105" t="s">
        <v>103</v>
      </c>
      <c r="H14" s="110">
        <f t="shared" si="0"/>
        <v>1387680.52</v>
      </c>
      <c r="I14" s="68" t="s">
        <v>91</v>
      </c>
      <c r="J14" s="62"/>
      <c r="K14" s="62" t="s">
        <v>98</v>
      </c>
      <c r="L14" s="62" t="s">
        <v>104</v>
      </c>
      <c r="M14" s="98" t="s">
        <v>192</v>
      </c>
      <c r="N14" s="68" t="s">
        <v>226</v>
      </c>
      <c r="O14" s="74">
        <v>1</v>
      </c>
      <c r="P14" s="63" t="s">
        <v>194</v>
      </c>
      <c r="Q14" s="63" t="s">
        <v>177</v>
      </c>
      <c r="R14" s="63" t="s">
        <v>178</v>
      </c>
      <c r="S14" s="62"/>
      <c r="T14" s="62"/>
      <c r="U14" s="74">
        <v>12</v>
      </c>
      <c r="V14" s="84">
        <v>1387680.52</v>
      </c>
      <c r="W14" s="84">
        <v>0</v>
      </c>
      <c r="X14" s="84">
        <v>0</v>
      </c>
      <c r="Y14" s="84">
        <v>1387680.52</v>
      </c>
      <c r="Z14" s="83" t="s">
        <v>103</v>
      </c>
      <c r="AA14" s="67" t="s">
        <v>103</v>
      </c>
      <c r="AB14" s="67" t="s">
        <v>124</v>
      </c>
      <c r="AC14" s="85" t="s">
        <v>102</v>
      </c>
      <c r="AD14" s="85" t="s">
        <v>100</v>
      </c>
    </row>
    <row r="15" spans="1:72" ht="44.25" customHeight="1" x14ac:dyDescent="0.25">
      <c r="A15" s="62" t="s">
        <v>237</v>
      </c>
      <c r="B15" s="62">
        <v>1668320151</v>
      </c>
      <c r="C15" s="62">
        <v>2022</v>
      </c>
      <c r="D15" s="95">
        <v>2022</v>
      </c>
      <c r="E15" s="94" t="s">
        <v>209</v>
      </c>
      <c r="F15" s="62" t="s">
        <v>103</v>
      </c>
      <c r="G15" s="105" t="s">
        <v>103</v>
      </c>
      <c r="H15" s="110">
        <f>Y15</f>
        <v>2233001.6800000002</v>
      </c>
      <c r="I15" s="68" t="s">
        <v>91</v>
      </c>
      <c r="J15" s="62"/>
      <c r="K15" s="62" t="s">
        <v>98</v>
      </c>
      <c r="L15" s="62" t="s">
        <v>104</v>
      </c>
      <c r="M15" s="98" t="s">
        <v>217</v>
      </c>
      <c r="N15" s="68" t="s">
        <v>226</v>
      </c>
      <c r="O15" s="74">
        <v>1</v>
      </c>
      <c r="P15" s="63" t="s">
        <v>194</v>
      </c>
      <c r="Q15" s="63" t="s">
        <v>177</v>
      </c>
      <c r="R15" s="63" t="s">
        <v>178</v>
      </c>
      <c r="S15" s="62"/>
      <c r="T15" s="62"/>
      <c r="U15" s="74">
        <v>12</v>
      </c>
      <c r="V15" s="84">
        <v>372166.95</v>
      </c>
      <c r="W15" s="84">
        <v>1860834.73</v>
      </c>
      <c r="X15" s="84">
        <v>0</v>
      </c>
      <c r="Y15" s="84">
        <f>V15+W15</f>
        <v>2233001.6800000002</v>
      </c>
      <c r="Z15" s="83" t="s">
        <v>103</v>
      </c>
      <c r="AA15" s="67" t="s">
        <v>103</v>
      </c>
      <c r="AB15" s="67" t="s">
        <v>124</v>
      </c>
      <c r="AC15" s="85" t="s">
        <v>102</v>
      </c>
      <c r="AD15" s="85" t="s">
        <v>100</v>
      </c>
    </row>
    <row r="16" spans="1:72" ht="44.25" customHeight="1" x14ac:dyDescent="0.25">
      <c r="A16" s="62" t="s">
        <v>154</v>
      </c>
      <c r="B16" s="62">
        <v>1668320151</v>
      </c>
      <c r="C16" s="62">
        <v>2021</v>
      </c>
      <c r="D16" s="95">
        <v>2023</v>
      </c>
      <c r="E16" s="94" t="s">
        <v>210</v>
      </c>
      <c r="F16" s="62" t="s">
        <v>103</v>
      </c>
      <c r="G16" s="105" t="s">
        <v>103</v>
      </c>
      <c r="H16" s="110">
        <f>Y16</f>
        <v>1062600</v>
      </c>
      <c r="I16" s="68" t="s">
        <v>91</v>
      </c>
      <c r="J16" s="62"/>
      <c r="K16" s="62" t="s">
        <v>98</v>
      </c>
      <c r="L16" s="62" t="s">
        <v>104</v>
      </c>
      <c r="M16" s="98" t="s">
        <v>219</v>
      </c>
      <c r="N16" s="68" t="s">
        <v>226</v>
      </c>
      <c r="O16" s="74">
        <v>1</v>
      </c>
      <c r="P16" s="63" t="s">
        <v>194</v>
      </c>
      <c r="Q16" s="63" t="s">
        <v>177</v>
      </c>
      <c r="R16" s="63" t="s">
        <v>178</v>
      </c>
      <c r="S16" s="62"/>
      <c r="T16" s="62"/>
      <c r="U16" s="74">
        <v>12</v>
      </c>
      <c r="V16" s="84">
        <v>0</v>
      </c>
      <c r="W16" s="111">
        <v>1062600</v>
      </c>
      <c r="X16" s="84">
        <v>0</v>
      </c>
      <c r="Y16" s="86">
        <f>W16</f>
        <v>1062600</v>
      </c>
      <c r="Z16" s="83" t="s">
        <v>103</v>
      </c>
      <c r="AA16" s="67" t="s">
        <v>103</v>
      </c>
      <c r="AB16" s="67" t="s">
        <v>124</v>
      </c>
      <c r="AC16" s="85" t="s">
        <v>220</v>
      </c>
      <c r="AD16" s="85" t="s">
        <v>221</v>
      </c>
    </row>
    <row r="17" spans="1:30" s="56" customFormat="1" ht="42" customHeight="1" x14ac:dyDescent="0.25">
      <c r="A17" s="62" t="s">
        <v>165</v>
      </c>
      <c r="B17" s="96">
        <v>1668320151</v>
      </c>
      <c r="C17" s="96">
        <v>2021</v>
      </c>
      <c r="D17" s="96">
        <v>2022</v>
      </c>
      <c r="E17" s="94" t="s">
        <v>211</v>
      </c>
      <c r="F17" s="62" t="s">
        <v>103</v>
      </c>
      <c r="G17" s="107" t="s">
        <v>103</v>
      </c>
      <c r="H17" s="115">
        <f t="shared" ref="H17" si="1">Y17</f>
        <v>2520000</v>
      </c>
      <c r="I17" s="75" t="s">
        <v>91</v>
      </c>
      <c r="J17" s="64"/>
      <c r="K17" s="96" t="s">
        <v>107</v>
      </c>
      <c r="L17" s="96" t="s">
        <v>135</v>
      </c>
      <c r="M17" s="99" t="s">
        <v>137</v>
      </c>
      <c r="N17" s="70" t="s">
        <v>99</v>
      </c>
      <c r="O17" s="75">
        <v>1</v>
      </c>
      <c r="P17" s="78" t="s">
        <v>194</v>
      </c>
      <c r="Q17" s="78" t="s">
        <v>177</v>
      </c>
      <c r="R17" s="78" t="s">
        <v>178</v>
      </c>
      <c r="S17" s="64"/>
      <c r="T17" s="64"/>
      <c r="U17" s="75">
        <v>36</v>
      </c>
      <c r="V17" s="87">
        <v>420000</v>
      </c>
      <c r="W17" s="87">
        <v>840000</v>
      </c>
      <c r="X17" s="87">
        <f>SUM(V17:W17)</f>
        <v>1260000</v>
      </c>
      <c r="Y17" s="87">
        <f>SUM(V17+W17+X17)</f>
        <v>2520000</v>
      </c>
      <c r="Z17" s="83" t="s">
        <v>103</v>
      </c>
      <c r="AA17" s="67" t="s">
        <v>103</v>
      </c>
      <c r="AB17" s="67" t="s">
        <v>124</v>
      </c>
      <c r="AC17" s="88" t="s">
        <v>102</v>
      </c>
      <c r="AD17" s="88" t="s">
        <v>100</v>
      </c>
    </row>
    <row r="18" spans="1:30" s="56" customFormat="1" ht="45" customHeight="1" x14ac:dyDescent="0.25">
      <c r="A18" s="62" t="s">
        <v>171</v>
      </c>
      <c r="B18" s="96">
        <v>1668320151</v>
      </c>
      <c r="C18" s="96">
        <v>2020</v>
      </c>
      <c r="D18" s="96">
        <v>2023</v>
      </c>
      <c r="E18" s="94" t="s">
        <v>212</v>
      </c>
      <c r="F18" s="62" t="s">
        <v>103</v>
      </c>
      <c r="G18" s="107" t="s">
        <v>103</v>
      </c>
      <c r="H18" s="115">
        <f>Y18</f>
        <v>4425420</v>
      </c>
      <c r="I18" s="75" t="s">
        <v>91</v>
      </c>
      <c r="J18" s="64"/>
      <c r="K18" s="96" t="s">
        <v>107</v>
      </c>
      <c r="L18" s="96" t="s">
        <v>111</v>
      </c>
      <c r="M18" s="100" t="s">
        <v>195</v>
      </c>
      <c r="N18" s="71" t="s">
        <v>99</v>
      </c>
      <c r="O18" s="75">
        <v>2</v>
      </c>
      <c r="P18" s="63" t="s">
        <v>194</v>
      </c>
      <c r="Q18" s="63" t="s">
        <v>177</v>
      </c>
      <c r="R18" s="63" t="s">
        <v>178</v>
      </c>
      <c r="S18" s="64"/>
      <c r="T18" s="64"/>
      <c r="U18" s="75">
        <v>36</v>
      </c>
      <c r="V18" s="89" t="s">
        <v>196</v>
      </c>
      <c r="W18" s="89" t="s">
        <v>197</v>
      </c>
      <c r="X18" s="89" t="s">
        <v>198</v>
      </c>
      <c r="Y18" s="87">
        <f>X18+W18+V18</f>
        <v>4425420</v>
      </c>
      <c r="Z18" s="83" t="s">
        <v>103</v>
      </c>
      <c r="AA18" s="67" t="s">
        <v>103</v>
      </c>
      <c r="AB18" s="67" t="s">
        <v>124</v>
      </c>
      <c r="AC18" s="85" t="s">
        <v>102</v>
      </c>
      <c r="AD18" s="85" t="s">
        <v>100</v>
      </c>
    </row>
    <row r="19" spans="1:30" ht="44.25" customHeight="1" x14ac:dyDescent="0.25">
      <c r="A19" s="62" t="s">
        <v>238</v>
      </c>
      <c r="B19" s="97">
        <v>1668320151</v>
      </c>
      <c r="C19" s="97">
        <v>2022</v>
      </c>
      <c r="D19" s="96">
        <v>2022</v>
      </c>
      <c r="E19" s="94" t="s">
        <v>213</v>
      </c>
      <c r="F19" s="62" t="s">
        <v>103</v>
      </c>
      <c r="G19" s="105" t="s">
        <v>103</v>
      </c>
      <c r="H19" s="110">
        <v>1900000</v>
      </c>
      <c r="I19" s="68" t="s">
        <v>91</v>
      </c>
      <c r="J19" s="62"/>
      <c r="K19" s="62" t="s">
        <v>98</v>
      </c>
      <c r="L19" s="62" t="s">
        <v>105</v>
      </c>
      <c r="M19" s="100" t="s">
        <v>119</v>
      </c>
      <c r="N19" s="68" t="s">
        <v>226</v>
      </c>
      <c r="O19" s="74">
        <v>1</v>
      </c>
      <c r="P19" s="63" t="s">
        <v>194</v>
      </c>
      <c r="Q19" s="63" t="s">
        <v>177</v>
      </c>
      <c r="R19" s="63" t="s">
        <v>178</v>
      </c>
      <c r="S19" s="62"/>
      <c r="T19" s="62"/>
      <c r="U19" s="74">
        <v>24</v>
      </c>
      <c r="V19" s="84">
        <v>800000</v>
      </c>
      <c r="W19" s="84">
        <v>800000</v>
      </c>
      <c r="X19" s="84">
        <v>0</v>
      </c>
      <c r="Y19" s="84">
        <f>V19+W19</f>
        <v>1600000</v>
      </c>
      <c r="Z19" s="83" t="s">
        <v>103</v>
      </c>
      <c r="AA19" s="67" t="s">
        <v>103</v>
      </c>
      <c r="AB19" s="67" t="s">
        <v>124</v>
      </c>
      <c r="AC19" s="85" t="s">
        <v>102</v>
      </c>
      <c r="AD19" s="85" t="s">
        <v>100</v>
      </c>
    </row>
    <row r="20" spans="1:30" ht="43.5" customHeight="1" x14ac:dyDescent="0.25">
      <c r="A20" s="62" t="s">
        <v>157</v>
      </c>
      <c r="B20" s="97">
        <v>1668320151</v>
      </c>
      <c r="C20" s="97">
        <v>2021</v>
      </c>
      <c r="D20" s="97">
        <v>2022</v>
      </c>
      <c r="E20" s="94" t="s">
        <v>214</v>
      </c>
      <c r="F20" s="62" t="s">
        <v>103</v>
      </c>
      <c r="G20" s="106" t="s">
        <v>124</v>
      </c>
      <c r="H20" s="110">
        <f>Y20</f>
        <v>1424725</v>
      </c>
      <c r="I20" s="68" t="s">
        <v>91</v>
      </c>
      <c r="J20" s="63"/>
      <c r="K20" s="62" t="s">
        <v>112</v>
      </c>
      <c r="L20" s="62" t="s">
        <v>132</v>
      </c>
      <c r="M20" s="100" t="s">
        <v>131</v>
      </c>
      <c r="N20" s="69" t="s">
        <v>226</v>
      </c>
      <c r="O20" s="74">
        <v>1</v>
      </c>
      <c r="P20" s="63" t="s">
        <v>194</v>
      </c>
      <c r="Q20" s="63" t="s">
        <v>177</v>
      </c>
      <c r="R20" s="63" t="s">
        <v>178</v>
      </c>
      <c r="S20" s="63"/>
      <c r="T20" s="63"/>
      <c r="U20" s="74">
        <v>48</v>
      </c>
      <c r="V20" s="84">
        <v>30000</v>
      </c>
      <c r="W20" s="84">
        <v>356000</v>
      </c>
      <c r="X20" s="84">
        <f>Y20-W20-V20</f>
        <v>1038725</v>
      </c>
      <c r="Y20" s="84">
        <v>1424725</v>
      </c>
      <c r="Z20" s="83" t="s">
        <v>103</v>
      </c>
      <c r="AA20" s="67" t="s">
        <v>103</v>
      </c>
      <c r="AB20" s="67" t="s">
        <v>103</v>
      </c>
      <c r="AC20" s="85"/>
      <c r="AD20" s="85"/>
    </row>
    <row r="21" spans="1:30" s="60" customFormat="1" ht="43.5" customHeight="1" x14ac:dyDescent="0.25">
      <c r="A21" s="62" t="s">
        <v>164</v>
      </c>
      <c r="B21" s="62">
        <v>1668320151</v>
      </c>
      <c r="C21" s="62">
        <v>2021</v>
      </c>
      <c r="D21" s="62">
        <v>2021</v>
      </c>
      <c r="E21" s="94" t="s">
        <v>215</v>
      </c>
      <c r="F21" s="62" t="s">
        <v>103</v>
      </c>
      <c r="G21" s="108" t="s">
        <v>103</v>
      </c>
      <c r="H21" s="110">
        <f t="shared" ref="H21:H25" si="2">Y21</f>
        <v>3777815</v>
      </c>
      <c r="I21" s="68" t="s">
        <v>91</v>
      </c>
      <c r="J21" s="65"/>
      <c r="K21" s="62" t="s">
        <v>107</v>
      </c>
      <c r="L21" s="62" t="s">
        <v>134</v>
      </c>
      <c r="M21" s="98" t="s">
        <v>130</v>
      </c>
      <c r="N21" s="72" t="s">
        <v>99</v>
      </c>
      <c r="O21" s="74">
        <v>1</v>
      </c>
      <c r="P21" s="65" t="s">
        <v>194</v>
      </c>
      <c r="Q21" s="65" t="s">
        <v>177</v>
      </c>
      <c r="R21" s="65" t="s">
        <v>178</v>
      </c>
      <c r="S21" s="65"/>
      <c r="T21" s="65"/>
      <c r="U21" s="74">
        <v>36</v>
      </c>
      <c r="V21" s="84">
        <v>210000</v>
      </c>
      <c r="W21" s="84">
        <v>630000</v>
      </c>
      <c r="X21" s="84">
        <f>Y21-W21-V21</f>
        <v>2937815</v>
      </c>
      <c r="Y21" s="84">
        <v>3777815</v>
      </c>
      <c r="Z21" s="83" t="s">
        <v>103</v>
      </c>
      <c r="AA21" s="67" t="s">
        <v>103</v>
      </c>
      <c r="AB21" s="67" t="s">
        <v>124</v>
      </c>
      <c r="AC21" s="85" t="s">
        <v>102</v>
      </c>
      <c r="AD21" s="85" t="s">
        <v>100</v>
      </c>
    </row>
    <row r="22" spans="1:30" ht="38.25" customHeight="1" x14ac:dyDescent="0.25">
      <c r="A22" s="62" t="s">
        <v>159</v>
      </c>
      <c r="B22" s="62">
        <v>1668320151</v>
      </c>
      <c r="C22" s="62">
        <v>2021</v>
      </c>
      <c r="D22" s="62">
        <v>2021</v>
      </c>
      <c r="E22" s="94" t="s">
        <v>216</v>
      </c>
      <c r="F22" s="62" t="s">
        <v>103</v>
      </c>
      <c r="G22" s="108" t="s">
        <v>103</v>
      </c>
      <c r="H22" s="110">
        <f t="shared" si="2"/>
        <v>1200000</v>
      </c>
      <c r="I22" s="68" t="s">
        <v>91</v>
      </c>
      <c r="J22" s="63"/>
      <c r="K22" s="62" t="s">
        <v>112</v>
      </c>
      <c r="L22" s="62" t="s">
        <v>132</v>
      </c>
      <c r="M22" s="98" t="s">
        <v>136</v>
      </c>
      <c r="N22" s="69" t="s">
        <v>226</v>
      </c>
      <c r="O22" s="74">
        <v>1</v>
      </c>
      <c r="P22" s="63" t="s">
        <v>194</v>
      </c>
      <c r="Q22" s="63" t="s">
        <v>177</v>
      </c>
      <c r="R22" s="63" t="s">
        <v>178</v>
      </c>
      <c r="S22" s="63"/>
      <c r="T22" s="63"/>
      <c r="U22" s="74">
        <v>48</v>
      </c>
      <c r="V22" s="84">
        <v>150000</v>
      </c>
      <c r="W22" s="84">
        <v>300000</v>
      </c>
      <c r="X22" s="84">
        <f>Y22-W22-V22</f>
        <v>750000</v>
      </c>
      <c r="Y22" s="84">
        <v>1200000</v>
      </c>
      <c r="Z22" s="83" t="s">
        <v>103</v>
      </c>
      <c r="AA22" s="67" t="s">
        <v>103</v>
      </c>
      <c r="AB22" s="67" t="s">
        <v>103</v>
      </c>
      <c r="AC22" s="85"/>
      <c r="AD22" s="85"/>
    </row>
    <row r="23" spans="1:30" ht="40.5" customHeight="1" x14ac:dyDescent="0.25">
      <c r="A23" s="62" t="s">
        <v>161</v>
      </c>
      <c r="B23" s="62">
        <v>1668320151</v>
      </c>
      <c r="C23" s="62">
        <v>2021</v>
      </c>
      <c r="D23" s="62">
        <v>2021</v>
      </c>
      <c r="E23" s="94" t="s">
        <v>218</v>
      </c>
      <c r="F23" s="62" t="s">
        <v>103</v>
      </c>
      <c r="G23" s="106" t="s">
        <v>124</v>
      </c>
      <c r="H23" s="110">
        <f t="shared" si="2"/>
        <v>1145000</v>
      </c>
      <c r="I23" s="68" t="s">
        <v>91</v>
      </c>
      <c r="J23" s="63"/>
      <c r="K23" s="62" t="s">
        <v>112</v>
      </c>
      <c r="L23" s="62" t="s">
        <v>132</v>
      </c>
      <c r="M23" s="100" t="s">
        <v>128</v>
      </c>
      <c r="N23" s="69" t="s">
        <v>226</v>
      </c>
      <c r="O23" s="74">
        <v>1</v>
      </c>
      <c r="P23" s="63" t="s">
        <v>194</v>
      </c>
      <c r="Q23" s="63" t="s">
        <v>177</v>
      </c>
      <c r="R23" s="63" t="s">
        <v>178</v>
      </c>
      <c r="S23" s="63"/>
      <c r="T23" s="63"/>
      <c r="U23" s="74">
        <v>48</v>
      </c>
      <c r="V23" s="84">
        <v>238500</v>
      </c>
      <c r="W23" s="84">
        <v>286250</v>
      </c>
      <c r="X23" s="84">
        <f>Y23-W23-V23</f>
        <v>620250</v>
      </c>
      <c r="Y23" s="84">
        <v>1145000</v>
      </c>
      <c r="Z23" s="83" t="s">
        <v>103</v>
      </c>
      <c r="AA23" s="67" t="s">
        <v>103</v>
      </c>
      <c r="AB23" s="67" t="s">
        <v>103</v>
      </c>
      <c r="AC23" s="85"/>
      <c r="AD23" s="85"/>
    </row>
    <row r="24" spans="1:30" ht="47.25" customHeight="1" x14ac:dyDescent="0.25">
      <c r="A24" s="62" t="s">
        <v>239</v>
      </c>
      <c r="B24" s="62">
        <v>1668320151</v>
      </c>
      <c r="C24" s="62">
        <v>2022</v>
      </c>
      <c r="D24" s="62">
        <v>2023</v>
      </c>
      <c r="E24" s="94" t="s">
        <v>222</v>
      </c>
      <c r="F24" s="62" t="s">
        <v>103</v>
      </c>
      <c r="G24" s="106" t="s">
        <v>124</v>
      </c>
      <c r="H24" s="110">
        <f t="shared" si="2"/>
        <v>1991124.3</v>
      </c>
      <c r="I24" s="68" t="s">
        <v>91</v>
      </c>
      <c r="J24" s="63"/>
      <c r="K24" s="62" t="s">
        <v>112</v>
      </c>
      <c r="L24" s="62" t="s">
        <v>227</v>
      </c>
      <c r="M24" s="101" t="s">
        <v>223</v>
      </c>
      <c r="N24" s="73" t="s">
        <v>226</v>
      </c>
      <c r="O24" s="76">
        <v>1</v>
      </c>
      <c r="P24" s="79" t="s">
        <v>194</v>
      </c>
      <c r="Q24" s="63" t="s">
        <v>177</v>
      </c>
      <c r="R24" s="63" t="s">
        <v>178</v>
      </c>
      <c r="S24" s="63"/>
      <c r="T24" s="63"/>
      <c r="U24" s="69">
        <v>48</v>
      </c>
      <c r="V24" s="90">
        <v>0</v>
      </c>
      <c r="W24" s="84">
        <v>373335.80624999997</v>
      </c>
      <c r="X24" s="84">
        <v>1617788.4937500001</v>
      </c>
      <c r="Y24" s="84">
        <f>W24+X24</f>
        <v>1991124.3</v>
      </c>
      <c r="Z24" s="83" t="s">
        <v>103</v>
      </c>
      <c r="AA24" s="67" t="s">
        <v>103</v>
      </c>
      <c r="AB24" s="67" t="s">
        <v>103</v>
      </c>
      <c r="AC24" s="63"/>
      <c r="AD24" s="63"/>
    </row>
    <row r="25" spans="1:30" ht="48" customHeight="1" x14ac:dyDescent="0.25">
      <c r="A25" s="62" t="s">
        <v>240</v>
      </c>
      <c r="B25" s="62">
        <v>1668320151</v>
      </c>
      <c r="C25" s="62">
        <v>2022</v>
      </c>
      <c r="D25" s="62">
        <v>2022</v>
      </c>
      <c r="E25" s="94" t="s">
        <v>224</v>
      </c>
      <c r="F25" s="62" t="s">
        <v>103</v>
      </c>
      <c r="G25" s="106" t="s">
        <v>124</v>
      </c>
      <c r="H25" s="110">
        <f t="shared" si="2"/>
        <v>2875177.78</v>
      </c>
      <c r="I25" s="68" t="s">
        <v>91</v>
      </c>
      <c r="J25" s="63"/>
      <c r="K25" s="62" t="s">
        <v>112</v>
      </c>
      <c r="L25" s="62" t="s">
        <v>228</v>
      </c>
      <c r="M25" s="98" t="s">
        <v>225</v>
      </c>
      <c r="N25" s="69" t="s">
        <v>226</v>
      </c>
      <c r="O25" s="74">
        <v>1</v>
      </c>
      <c r="P25" s="63" t="s">
        <v>194</v>
      </c>
      <c r="Q25" s="63" t="s">
        <v>177</v>
      </c>
      <c r="R25" s="63" t="s">
        <v>178</v>
      </c>
      <c r="S25" s="63"/>
      <c r="T25" s="63"/>
      <c r="U25" s="69">
        <v>24</v>
      </c>
      <c r="V25" s="84">
        <f>W25/2</f>
        <v>718794.44499999995</v>
      </c>
      <c r="W25" s="84">
        <v>1437588.89</v>
      </c>
      <c r="X25" s="84">
        <f>W25/2</f>
        <v>718794.44499999995</v>
      </c>
      <c r="Y25" s="84">
        <f>V25+W25+X25</f>
        <v>2875177.78</v>
      </c>
      <c r="Z25" s="83" t="s">
        <v>103</v>
      </c>
      <c r="AA25" s="67" t="s">
        <v>103</v>
      </c>
      <c r="AB25" s="67" t="s">
        <v>103</v>
      </c>
      <c r="AC25" s="63"/>
      <c r="AD25" s="63"/>
    </row>
    <row r="26" spans="1:30" ht="48" customHeight="1" x14ac:dyDescent="0.25">
      <c r="A26" s="62" t="s">
        <v>242</v>
      </c>
      <c r="B26" s="62">
        <v>1668320151</v>
      </c>
      <c r="C26" s="62">
        <v>2022</v>
      </c>
      <c r="D26" s="62">
        <v>2023</v>
      </c>
      <c r="E26" s="94" t="s">
        <v>243</v>
      </c>
      <c r="F26" s="62" t="s">
        <v>124</v>
      </c>
      <c r="G26" s="106" t="s">
        <v>103</v>
      </c>
      <c r="H26" s="110">
        <v>2100000</v>
      </c>
      <c r="I26" s="68" t="s">
        <v>91</v>
      </c>
      <c r="J26" s="63"/>
      <c r="K26" s="62" t="s">
        <v>112</v>
      </c>
      <c r="L26" s="62" t="s">
        <v>244</v>
      </c>
      <c r="M26" s="98" t="s">
        <v>245</v>
      </c>
      <c r="N26" s="69" t="s">
        <v>226</v>
      </c>
      <c r="O26" s="74">
        <v>1</v>
      </c>
      <c r="P26" s="63" t="s">
        <v>194</v>
      </c>
      <c r="Q26" s="63" t="s">
        <v>177</v>
      </c>
      <c r="R26" s="63" t="s">
        <v>178</v>
      </c>
      <c r="S26" s="63"/>
      <c r="T26" s="63"/>
      <c r="U26" s="69">
        <v>12</v>
      </c>
      <c r="V26" s="84">
        <v>0</v>
      </c>
      <c r="W26" s="84">
        <v>2100000</v>
      </c>
      <c r="X26" s="84">
        <v>0</v>
      </c>
      <c r="Y26" s="84">
        <f>V26+W26+X26</f>
        <v>2100000</v>
      </c>
      <c r="Z26" s="83" t="s">
        <v>103</v>
      </c>
      <c r="AA26" s="67" t="s">
        <v>103</v>
      </c>
      <c r="AB26" s="67" t="s">
        <v>103</v>
      </c>
      <c r="AC26" s="63"/>
      <c r="AD26" s="63"/>
    </row>
  </sheetData>
  <mergeCells count="1">
    <mergeCell ref="A1:AD1"/>
  </mergeCells>
  <printOptions horizontalCentered="1"/>
  <pageMargins left="0.25" right="0.25" top="0.75" bottom="0.75" header="0.3" footer="0.3"/>
  <pageSetup paperSize="8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E7" sqref="E7"/>
    </sheetView>
  </sheetViews>
  <sheetFormatPr defaultColWidth="9.140625" defaultRowHeight="15" x14ac:dyDescent="0.25"/>
  <cols>
    <col min="1" max="1" width="23.42578125" style="30" customWidth="1"/>
    <col min="2" max="2" width="15.85546875" style="30" customWidth="1"/>
    <col min="3" max="3" width="15.5703125" style="30" customWidth="1"/>
    <col min="4" max="4" width="14.28515625" style="30" customWidth="1"/>
    <col min="5" max="5" width="13.7109375" style="30" customWidth="1"/>
    <col min="6" max="6" width="14.5703125" style="30" customWidth="1"/>
    <col min="7" max="7" width="10.85546875" style="30" customWidth="1"/>
    <col min="8" max="8" width="16.5703125" style="30" customWidth="1"/>
    <col min="9" max="9" width="12.42578125" style="30" customWidth="1"/>
    <col min="10" max="10" width="9.140625" style="30" customWidth="1"/>
    <col min="11" max="11" width="10.28515625" style="30" customWidth="1"/>
    <col min="12" max="12" width="12.7109375" style="30" customWidth="1"/>
    <col min="13" max="13" width="36.85546875" style="30" customWidth="1"/>
    <col min="14" max="14" width="12.28515625" style="30" customWidth="1"/>
    <col min="15" max="15" width="8.85546875" style="30" customWidth="1"/>
    <col min="16" max="16" width="21.7109375" style="30" customWidth="1"/>
    <col min="17" max="17" width="16.7109375" style="30" customWidth="1"/>
    <col min="18" max="18" width="16.42578125" style="30" customWidth="1"/>
    <col min="19" max="19" width="8.5703125" style="30" customWidth="1"/>
    <col min="20" max="20" width="7.140625" style="30" customWidth="1"/>
    <col min="21" max="21" width="13.42578125" style="48" customWidth="1"/>
    <col min="22" max="22" width="17.5703125" style="30" customWidth="1"/>
    <col min="23" max="23" width="16.5703125" style="30" customWidth="1"/>
    <col min="24" max="24" width="15.85546875" style="30" customWidth="1"/>
    <col min="25" max="25" width="17.7109375" style="30" customWidth="1"/>
    <col min="26" max="26" width="9.42578125" style="30" customWidth="1"/>
    <col min="27" max="27" width="10.7109375" style="30" customWidth="1"/>
    <col min="28" max="28" width="15.42578125" style="30" customWidth="1"/>
    <col min="29" max="29" width="14.42578125" style="30" customWidth="1"/>
    <col min="30" max="30" width="15.85546875" style="30" customWidth="1"/>
    <col min="31" max="16384" width="9.140625" style="30"/>
  </cols>
  <sheetData>
    <row r="1" spans="1:30" x14ac:dyDescent="0.2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3"/>
    </row>
    <row r="2" spans="1:30" ht="122.25" customHeight="1" x14ac:dyDescent="0.25">
      <c r="A2" s="25" t="s">
        <v>46</v>
      </c>
      <c r="B2" s="25" t="s">
        <v>47</v>
      </c>
      <c r="C2" s="25" t="s">
        <v>48</v>
      </c>
      <c r="D2" s="26" t="s">
        <v>120</v>
      </c>
      <c r="E2" s="26" t="s">
        <v>121</v>
      </c>
      <c r="F2" s="25" t="s">
        <v>49</v>
      </c>
      <c r="G2" s="25" t="s">
        <v>50</v>
      </c>
      <c r="H2" s="25" t="s">
        <v>51</v>
      </c>
      <c r="I2" s="25" t="s">
        <v>52</v>
      </c>
      <c r="J2" s="25" t="s">
        <v>53</v>
      </c>
      <c r="K2" s="27" t="s">
        <v>54</v>
      </c>
      <c r="L2" s="25" t="s">
        <v>55</v>
      </c>
      <c r="M2" s="25" t="s">
        <v>56</v>
      </c>
      <c r="N2" s="25" t="s">
        <v>57</v>
      </c>
      <c r="O2" s="25" t="s">
        <v>58</v>
      </c>
      <c r="P2" s="25" t="s">
        <v>59</v>
      </c>
      <c r="Q2" s="25" t="s">
        <v>60</v>
      </c>
      <c r="R2" s="25" t="s">
        <v>61</v>
      </c>
      <c r="S2" s="27" t="s">
        <v>62</v>
      </c>
      <c r="T2" s="31" t="s">
        <v>63</v>
      </c>
      <c r="U2" s="31" t="s">
        <v>64</v>
      </c>
      <c r="V2" s="25" t="s">
        <v>65</v>
      </c>
      <c r="W2" s="25" t="s">
        <v>66</v>
      </c>
      <c r="X2" s="25" t="s">
        <v>67</v>
      </c>
      <c r="Y2" s="25" t="s">
        <v>68</v>
      </c>
      <c r="Z2" s="25" t="s">
        <v>69</v>
      </c>
      <c r="AA2" s="25" t="s">
        <v>70</v>
      </c>
      <c r="AB2" s="26" t="s">
        <v>122</v>
      </c>
      <c r="AC2" s="25" t="s">
        <v>71</v>
      </c>
      <c r="AD2" s="25" t="s">
        <v>72</v>
      </c>
    </row>
    <row r="3" spans="1:30" ht="38.25" customHeight="1" x14ac:dyDescent="0.25">
      <c r="A3" s="32" t="s">
        <v>73</v>
      </c>
      <c r="B3" s="32" t="s">
        <v>73</v>
      </c>
      <c r="C3" s="32" t="s">
        <v>74</v>
      </c>
      <c r="D3" s="32" t="s">
        <v>74</v>
      </c>
      <c r="E3" s="33" t="s">
        <v>73</v>
      </c>
      <c r="F3" s="32" t="s">
        <v>73</v>
      </c>
      <c r="G3" s="32" t="s">
        <v>75</v>
      </c>
      <c r="H3" s="34" t="s">
        <v>76</v>
      </c>
      <c r="I3" s="32" t="s">
        <v>77</v>
      </c>
      <c r="J3" s="32" t="s">
        <v>73</v>
      </c>
      <c r="K3" s="35" t="s">
        <v>78</v>
      </c>
      <c r="L3" s="32" t="s">
        <v>79</v>
      </c>
      <c r="M3" s="35" t="s">
        <v>80</v>
      </c>
      <c r="N3" s="35" t="s">
        <v>75</v>
      </c>
      <c r="O3" s="35" t="s">
        <v>81</v>
      </c>
      <c r="P3" s="32" t="s">
        <v>80</v>
      </c>
      <c r="Q3" s="32" t="s">
        <v>80</v>
      </c>
      <c r="R3" s="32" t="s">
        <v>80</v>
      </c>
      <c r="S3" s="32" t="s">
        <v>82</v>
      </c>
      <c r="T3" s="32" t="s">
        <v>80</v>
      </c>
      <c r="U3" s="32" t="s">
        <v>83</v>
      </c>
      <c r="V3" s="34" t="s">
        <v>84</v>
      </c>
      <c r="W3" s="34" t="s">
        <v>84</v>
      </c>
      <c r="X3" s="34" t="s">
        <v>84</v>
      </c>
      <c r="Y3" s="33" t="s">
        <v>85</v>
      </c>
      <c r="Z3" s="34" t="s">
        <v>84</v>
      </c>
      <c r="AA3" s="32" t="s">
        <v>80</v>
      </c>
      <c r="AB3" s="36" t="s">
        <v>75</v>
      </c>
      <c r="AC3" s="32" t="s">
        <v>73</v>
      </c>
      <c r="AD3" s="32" t="s">
        <v>80</v>
      </c>
    </row>
    <row r="4" spans="1:30" ht="44.25" customHeight="1" x14ac:dyDescent="0.25">
      <c r="A4" s="49" t="s">
        <v>154</v>
      </c>
      <c r="B4" s="38">
        <v>1668320151</v>
      </c>
      <c r="C4" s="50" t="s">
        <v>172</v>
      </c>
      <c r="D4" s="38">
        <v>2022</v>
      </c>
      <c r="E4" s="39" t="s">
        <v>166</v>
      </c>
      <c r="F4" s="37"/>
      <c r="G4" s="40" t="s">
        <v>103</v>
      </c>
      <c r="H4" s="29">
        <f>Y4</f>
        <v>10000000</v>
      </c>
      <c r="I4" s="40" t="s">
        <v>91</v>
      </c>
      <c r="J4" s="37"/>
      <c r="K4" s="37" t="s">
        <v>98</v>
      </c>
      <c r="L4" s="37" t="s">
        <v>104</v>
      </c>
      <c r="M4" s="41" t="s">
        <v>118</v>
      </c>
      <c r="N4" s="37"/>
      <c r="O4" s="28">
        <v>1</v>
      </c>
      <c r="P4" s="42" t="s">
        <v>125</v>
      </c>
      <c r="Q4" s="43" t="s">
        <v>126</v>
      </c>
      <c r="R4" s="43" t="s">
        <v>127</v>
      </c>
      <c r="S4" s="37"/>
      <c r="T4" s="37"/>
      <c r="U4" s="28">
        <v>12</v>
      </c>
      <c r="V4" s="29">
        <v>0</v>
      </c>
      <c r="W4" s="29">
        <v>5000000</v>
      </c>
      <c r="X4" s="29">
        <v>5000000</v>
      </c>
      <c r="Y4" s="29">
        <f>V4+W4+X4</f>
        <v>10000000</v>
      </c>
      <c r="Z4" s="37"/>
      <c r="AA4" s="40"/>
      <c r="AB4" s="40" t="s">
        <v>99</v>
      </c>
      <c r="AC4" s="42" t="s">
        <v>102</v>
      </c>
      <c r="AD4" s="42" t="s">
        <v>100</v>
      </c>
    </row>
    <row r="5" spans="1:30" ht="44.25" customHeight="1" x14ac:dyDescent="0.25">
      <c r="A5" s="49"/>
      <c r="B5" s="38"/>
      <c r="C5" s="50"/>
      <c r="D5" s="38"/>
      <c r="E5" s="39"/>
      <c r="F5" s="37"/>
      <c r="G5" s="40"/>
      <c r="H5" s="29"/>
      <c r="I5" s="40"/>
      <c r="J5" s="37"/>
      <c r="K5" s="37"/>
      <c r="L5" s="37"/>
      <c r="M5" s="51" t="s">
        <v>176</v>
      </c>
      <c r="N5" s="37"/>
      <c r="O5" s="28"/>
      <c r="P5" s="42"/>
      <c r="Q5" s="43"/>
      <c r="R5" s="43"/>
      <c r="S5" s="37"/>
      <c r="T5" s="37"/>
      <c r="U5" s="28"/>
      <c r="V5" s="29"/>
      <c r="W5" s="29"/>
      <c r="X5" s="29"/>
      <c r="Y5" s="29"/>
      <c r="Z5" s="37"/>
      <c r="AA5" s="40"/>
      <c r="AB5" s="40"/>
      <c r="AC5" s="42"/>
      <c r="AD5" s="42"/>
    </row>
    <row r="6" spans="1:30" ht="44.25" customHeight="1" x14ac:dyDescent="0.25">
      <c r="A6" s="38" t="s">
        <v>170</v>
      </c>
      <c r="B6" s="38">
        <v>1668320151</v>
      </c>
      <c r="C6" s="38">
        <v>2019</v>
      </c>
      <c r="D6" s="38">
        <v>2021</v>
      </c>
      <c r="E6" s="39" t="s">
        <v>143</v>
      </c>
      <c r="F6" s="37"/>
      <c r="G6" s="40" t="s">
        <v>103</v>
      </c>
      <c r="H6" s="29">
        <v>2518350</v>
      </c>
      <c r="I6" s="40" t="s">
        <v>91</v>
      </c>
      <c r="J6" s="37"/>
      <c r="K6" s="37" t="s">
        <v>107</v>
      </c>
      <c r="L6" s="37" t="s">
        <v>109</v>
      </c>
      <c r="M6" s="41" t="s">
        <v>108</v>
      </c>
      <c r="N6" s="37"/>
      <c r="O6" s="28">
        <v>1</v>
      </c>
      <c r="P6" s="42" t="s">
        <v>125</v>
      </c>
      <c r="Q6" s="43" t="s">
        <v>126</v>
      </c>
      <c r="R6" s="43" t="s">
        <v>127</v>
      </c>
      <c r="S6" s="37"/>
      <c r="T6" s="37"/>
      <c r="U6" s="28">
        <v>24</v>
      </c>
      <c r="V6" s="29">
        <v>1259175</v>
      </c>
      <c r="W6" s="29">
        <v>1259175</v>
      </c>
      <c r="X6" s="38">
        <v>0</v>
      </c>
      <c r="Y6" s="29">
        <f>V6+W6</f>
        <v>2518350</v>
      </c>
      <c r="Z6" s="37"/>
      <c r="AA6" s="40"/>
      <c r="AB6" s="40" t="s">
        <v>99</v>
      </c>
      <c r="AC6" s="42" t="s">
        <v>102</v>
      </c>
      <c r="AD6" s="42" t="s">
        <v>100</v>
      </c>
    </row>
    <row r="7" spans="1:30" ht="44.25" customHeight="1" x14ac:dyDescent="0.25">
      <c r="A7" s="49" t="s">
        <v>155</v>
      </c>
      <c r="B7" s="38">
        <v>1668320151</v>
      </c>
      <c r="C7" s="49">
        <v>2021</v>
      </c>
      <c r="D7" s="38">
        <v>2021</v>
      </c>
      <c r="E7" s="39" t="s">
        <v>167</v>
      </c>
      <c r="F7" s="37"/>
      <c r="G7" s="40" t="s">
        <v>103</v>
      </c>
      <c r="H7" s="29">
        <f>Y7</f>
        <v>3408957.4399999999</v>
      </c>
      <c r="I7" s="40" t="s">
        <v>91</v>
      </c>
      <c r="J7" s="37"/>
      <c r="K7" s="37" t="s">
        <v>98</v>
      </c>
      <c r="L7" s="37" t="s">
        <v>104</v>
      </c>
      <c r="M7" s="44" t="s">
        <v>142</v>
      </c>
      <c r="N7" s="37"/>
      <c r="O7" s="28">
        <v>1</v>
      </c>
      <c r="P7" s="42" t="s">
        <v>125</v>
      </c>
      <c r="Q7" s="43" t="s">
        <v>126</v>
      </c>
      <c r="R7" s="43" t="s">
        <v>127</v>
      </c>
      <c r="S7" s="37"/>
      <c r="T7" s="37"/>
      <c r="U7" s="28">
        <v>12</v>
      </c>
      <c r="V7" s="29">
        <v>0</v>
      </c>
      <c r="W7" s="29">
        <v>1704478.72</v>
      </c>
      <c r="X7" s="29">
        <f>W7</f>
        <v>1704478.72</v>
      </c>
      <c r="Y7" s="29">
        <f>W7+X7</f>
        <v>3408957.4399999999</v>
      </c>
      <c r="Z7" s="37"/>
      <c r="AA7" s="40"/>
      <c r="AB7" s="40" t="s">
        <v>99</v>
      </c>
      <c r="AC7" s="42" t="s">
        <v>102</v>
      </c>
      <c r="AD7" s="42" t="s">
        <v>100</v>
      </c>
    </row>
    <row r="8" spans="1:30" ht="44.25" customHeight="1" x14ac:dyDescent="0.25">
      <c r="A8" s="49" t="s">
        <v>156</v>
      </c>
      <c r="B8" s="38">
        <v>1668320151</v>
      </c>
      <c r="C8" s="49">
        <v>2021</v>
      </c>
      <c r="D8" s="38">
        <v>2021</v>
      </c>
      <c r="E8" s="39" t="s">
        <v>144</v>
      </c>
      <c r="F8" s="37"/>
      <c r="G8" s="40" t="s">
        <v>103</v>
      </c>
      <c r="H8" s="29">
        <v>1900000</v>
      </c>
      <c r="I8" s="40" t="s">
        <v>91</v>
      </c>
      <c r="J8" s="37"/>
      <c r="K8" s="37" t="s">
        <v>98</v>
      </c>
      <c r="L8" s="37" t="s">
        <v>105</v>
      </c>
      <c r="M8" s="41" t="s">
        <v>119</v>
      </c>
      <c r="N8" s="37"/>
      <c r="O8" s="28">
        <v>1</v>
      </c>
      <c r="P8" s="42" t="s">
        <v>125</v>
      </c>
      <c r="Q8" s="43" t="s">
        <v>126</v>
      </c>
      <c r="R8" s="43" t="s">
        <v>127</v>
      </c>
      <c r="S8" s="37"/>
      <c r="T8" s="37"/>
      <c r="U8" s="28">
        <v>24</v>
      </c>
      <c r="V8" s="29">
        <v>950000</v>
      </c>
      <c r="W8" s="29">
        <v>950000</v>
      </c>
      <c r="X8" s="38">
        <v>0</v>
      </c>
      <c r="Y8" s="29">
        <f>V8+W8</f>
        <v>1900000</v>
      </c>
      <c r="Z8" s="37"/>
      <c r="AA8" s="40"/>
      <c r="AB8" s="40" t="s">
        <v>99</v>
      </c>
      <c r="AC8" s="42" t="s">
        <v>102</v>
      </c>
      <c r="AD8" s="42" t="s">
        <v>100</v>
      </c>
    </row>
    <row r="9" spans="1:30" ht="44.25" customHeight="1" x14ac:dyDescent="0.25">
      <c r="A9" s="38" t="s">
        <v>123</v>
      </c>
      <c r="B9" s="38">
        <v>1668320151</v>
      </c>
      <c r="C9" s="38">
        <v>2020</v>
      </c>
      <c r="D9" s="38">
        <v>2021</v>
      </c>
      <c r="E9" s="39" t="s">
        <v>168</v>
      </c>
      <c r="F9" s="37"/>
      <c r="G9" s="40" t="s">
        <v>103</v>
      </c>
      <c r="H9" s="29">
        <v>2157978</v>
      </c>
      <c r="I9" s="40" t="s">
        <v>91</v>
      </c>
      <c r="J9" s="37"/>
      <c r="K9" s="37" t="s">
        <v>107</v>
      </c>
      <c r="L9" s="37" t="s">
        <v>110</v>
      </c>
      <c r="M9" s="41" t="s">
        <v>101</v>
      </c>
      <c r="N9" s="37"/>
      <c r="O9" s="28">
        <v>1</v>
      </c>
      <c r="P9" s="42" t="s">
        <v>125</v>
      </c>
      <c r="Q9" s="43" t="s">
        <v>126</v>
      </c>
      <c r="R9" s="43" t="s">
        <v>127</v>
      </c>
      <c r="S9" s="37"/>
      <c r="T9" s="37"/>
      <c r="U9" s="28">
        <v>36</v>
      </c>
      <c r="V9" s="29">
        <v>179831.49</v>
      </c>
      <c r="W9" s="29">
        <v>719326</v>
      </c>
      <c r="X9" s="29">
        <f>Y9-W9-V9</f>
        <v>1258820.51</v>
      </c>
      <c r="Y9" s="29">
        <v>2157978</v>
      </c>
      <c r="Z9" s="37"/>
      <c r="AA9" s="40"/>
      <c r="AB9" s="40" t="s">
        <v>99</v>
      </c>
      <c r="AC9" s="42" t="s">
        <v>102</v>
      </c>
      <c r="AD9" s="42" t="s">
        <v>100</v>
      </c>
    </row>
    <row r="10" spans="1:30" ht="44.25" customHeight="1" x14ac:dyDescent="0.25">
      <c r="A10" s="38" t="s">
        <v>171</v>
      </c>
      <c r="B10" s="38">
        <v>1668320151</v>
      </c>
      <c r="C10" s="38">
        <v>2020</v>
      </c>
      <c r="D10" s="38">
        <v>2021</v>
      </c>
      <c r="E10" s="39" t="s">
        <v>145</v>
      </c>
      <c r="F10" s="37"/>
      <c r="G10" s="40" t="s">
        <v>103</v>
      </c>
      <c r="H10" s="29">
        <v>4425420</v>
      </c>
      <c r="I10" s="40" t="s">
        <v>91</v>
      </c>
      <c r="J10" s="37"/>
      <c r="K10" s="37" t="s">
        <v>107</v>
      </c>
      <c r="L10" s="37" t="s">
        <v>111</v>
      </c>
      <c r="M10" s="41" t="s">
        <v>106</v>
      </c>
      <c r="N10" s="37"/>
      <c r="O10" s="28">
        <v>1</v>
      </c>
      <c r="P10" s="42" t="s">
        <v>125</v>
      </c>
      <c r="Q10" s="43" t="s">
        <v>126</v>
      </c>
      <c r="R10" s="43" t="s">
        <v>127</v>
      </c>
      <c r="S10" s="37"/>
      <c r="T10" s="37"/>
      <c r="U10" s="28">
        <v>36</v>
      </c>
      <c r="V10" s="29">
        <v>560000</v>
      </c>
      <c r="W10" s="29">
        <v>1106355</v>
      </c>
      <c r="X10" s="29">
        <v>2759065</v>
      </c>
      <c r="Y10" s="29">
        <f>V10+W10+X10</f>
        <v>4425420</v>
      </c>
      <c r="Z10" s="37"/>
      <c r="AA10" s="40"/>
      <c r="AB10" s="40" t="s">
        <v>99</v>
      </c>
      <c r="AC10" s="42" t="s">
        <v>102</v>
      </c>
      <c r="AD10" s="42" t="s">
        <v>100</v>
      </c>
    </row>
    <row r="11" spans="1:30" ht="43.5" customHeight="1" x14ac:dyDescent="0.25">
      <c r="A11" s="49" t="s">
        <v>157</v>
      </c>
      <c r="B11" s="38">
        <v>1668320151</v>
      </c>
      <c r="C11" s="49">
        <v>2021</v>
      </c>
      <c r="D11" s="38">
        <v>2021</v>
      </c>
      <c r="E11" s="39" t="s">
        <v>146</v>
      </c>
      <c r="F11" s="43"/>
      <c r="G11" s="45" t="s">
        <v>124</v>
      </c>
      <c r="H11" s="29">
        <f>Y11</f>
        <v>1424725</v>
      </c>
      <c r="I11" s="40" t="s">
        <v>91</v>
      </c>
      <c r="J11" s="43"/>
      <c r="K11" s="37" t="s">
        <v>112</v>
      </c>
      <c r="L11" s="37" t="s">
        <v>132</v>
      </c>
      <c r="M11" s="41" t="s">
        <v>131</v>
      </c>
      <c r="N11" s="43"/>
      <c r="O11" s="28">
        <v>1</v>
      </c>
      <c r="P11" s="42" t="s">
        <v>125</v>
      </c>
      <c r="Q11" s="43" t="s">
        <v>126</v>
      </c>
      <c r="R11" s="43" t="s">
        <v>127</v>
      </c>
      <c r="S11" s="43"/>
      <c r="T11" s="43"/>
      <c r="U11" s="28">
        <v>48</v>
      </c>
      <c r="V11" s="29">
        <v>30000</v>
      </c>
      <c r="W11" s="29">
        <v>356000</v>
      </c>
      <c r="X11" s="29">
        <f>Y11-W11-V11</f>
        <v>1038725</v>
      </c>
      <c r="Y11" s="29">
        <v>1424725</v>
      </c>
      <c r="Z11" s="43"/>
      <c r="AA11" s="46"/>
      <c r="AB11" s="40" t="s">
        <v>99</v>
      </c>
      <c r="AC11" s="42" t="s">
        <v>102</v>
      </c>
      <c r="AD11" s="42" t="s">
        <v>100</v>
      </c>
    </row>
    <row r="12" spans="1:30" ht="43.5" customHeight="1" x14ac:dyDescent="0.25">
      <c r="A12" s="49" t="s">
        <v>164</v>
      </c>
      <c r="B12" s="38">
        <v>1668320151</v>
      </c>
      <c r="C12" s="49">
        <v>2021</v>
      </c>
      <c r="D12" s="38">
        <v>2021</v>
      </c>
      <c r="E12" s="39" t="s">
        <v>147</v>
      </c>
      <c r="F12" s="47"/>
      <c r="G12" s="28" t="s">
        <v>103</v>
      </c>
      <c r="H12" s="29">
        <f t="shared" ref="H12:H17" si="0">Y12</f>
        <v>3777815</v>
      </c>
      <c r="I12" s="40" t="s">
        <v>91</v>
      </c>
      <c r="J12" s="43"/>
      <c r="K12" s="37" t="s">
        <v>107</v>
      </c>
      <c r="L12" s="37" t="s">
        <v>134</v>
      </c>
      <c r="M12" s="41" t="s">
        <v>130</v>
      </c>
      <c r="N12" s="43"/>
      <c r="O12" s="28">
        <v>1</v>
      </c>
      <c r="P12" s="42" t="s">
        <v>125</v>
      </c>
      <c r="Q12" s="43" t="s">
        <v>126</v>
      </c>
      <c r="R12" s="43" t="s">
        <v>127</v>
      </c>
      <c r="S12" s="43"/>
      <c r="T12" s="43"/>
      <c r="U12" s="28">
        <v>36</v>
      </c>
      <c r="V12" s="29">
        <v>210000</v>
      </c>
      <c r="W12" s="29">
        <v>630000</v>
      </c>
      <c r="X12" s="29">
        <f>Y12-W12-V12</f>
        <v>2937815</v>
      </c>
      <c r="Y12" s="29">
        <v>3777815</v>
      </c>
      <c r="Z12" s="43"/>
      <c r="AA12" s="46"/>
      <c r="AB12" s="40" t="s">
        <v>99</v>
      </c>
      <c r="AC12" s="42" t="s">
        <v>102</v>
      </c>
      <c r="AD12" s="42" t="s">
        <v>100</v>
      </c>
    </row>
    <row r="13" spans="1:30" ht="39" x14ac:dyDescent="0.25">
      <c r="A13" s="49" t="s">
        <v>165</v>
      </c>
      <c r="B13" s="38">
        <v>1668320151</v>
      </c>
      <c r="C13" s="49">
        <v>2021</v>
      </c>
      <c r="D13" s="38">
        <v>2021</v>
      </c>
      <c r="E13" s="39" t="s">
        <v>148</v>
      </c>
      <c r="F13" s="47"/>
      <c r="G13" s="28" t="s">
        <v>103</v>
      </c>
      <c r="H13" s="29">
        <f t="shared" si="0"/>
        <v>2394300</v>
      </c>
      <c r="I13" s="40" t="s">
        <v>91</v>
      </c>
      <c r="J13" s="43"/>
      <c r="K13" s="37" t="s">
        <v>107</v>
      </c>
      <c r="L13" s="37" t="s">
        <v>135</v>
      </c>
      <c r="M13" s="44" t="s">
        <v>137</v>
      </c>
      <c r="N13" s="43"/>
      <c r="O13" s="28">
        <v>1</v>
      </c>
      <c r="P13" s="42" t="s">
        <v>125</v>
      </c>
      <c r="Q13" s="43" t="s">
        <v>126</v>
      </c>
      <c r="R13" s="43" t="s">
        <v>127</v>
      </c>
      <c r="S13" s="43"/>
      <c r="T13" s="43"/>
      <c r="U13" s="28">
        <v>36</v>
      </c>
      <c r="V13" s="29">
        <v>399050</v>
      </c>
      <c r="W13" s="29">
        <v>798100</v>
      </c>
      <c r="X13" s="29">
        <f>Y13-W13-V13</f>
        <v>1197150</v>
      </c>
      <c r="Y13" s="29">
        <v>2394300</v>
      </c>
      <c r="Z13" s="43"/>
      <c r="AA13" s="46"/>
      <c r="AB13" s="40" t="s">
        <v>99</v>
      </c>
      <c r="AC13" s="42" t="s">
        <v>102</v>
      </c>
      <c r="AD13" s="42" t="s">
        <v>100</v>
      </c>
    </row>
    <row r="14" spans="1:30" ht="32.25" customHeight="1" x14ac:dyDescent="0.25">
      <c r="A14" s="49" t="s">
        <v>158</v>
      </c>
      <c r="B14" s="38">
        <v>1668320151</v>
      </c>
      <c r="C14" s="49">
        <v>2021</v>
      </c>
      <c r="D14" s="38">
        <v>2021</v>
      </c>
      <c r="E14" s="39" t="s">
        <v>169</v>
      </c>
      <c r="F14" s="43"/>
      <c r="G14" s="45" t="s">
        <v>124</v>
      </c>
      <c r="H14" s="29">
        <f t="shared" si="0"/>
        <v>35500107</v>
      </c>
      <c r="I14" s="40" t="s">
        <v>91</v>
      </c>
      <c r="J14" s="43"/>
      <c r="K14" s="37" t="s">
        <v>112</v>
      </c>
      <c r="L14" s="37" t="s">
        <v>104</v>
      </c>
      <c r="M14" s="44" t="s">
        <v>140</v>
      </c>
      <c r="N14" s="43"/>
      <c r="O14" s="28">
        <v>1</v>
      </c>
      <c r="P14" s="42" t="s">
        <v>125</v>
      </c>
      <c r="Q14" s="43" t="s">
        <v>126</v>
      </c>
      <c r="R14" s="43" t="s">
        <v>127</v>
      </c>
      <c r="S14" s="42"/>
      <c r="T14" s="42"/>
      <c r="U14" s="28">
        <v>36</v>
      </c>
      <c r="V14" s="29">
        <v>11833369</v>
      </c>
      <c r="W14" s="29">
        <v>11833369</v>
      </c>
      <c r="X14" s="29">
        <v>11833369</v>
      </c>
      <c r="Y14" s="29">
        <f>V14+W14+X14</f>
        <v>35500107</v>
      </c>
      <c r="Z14" s="42"/>
      <c r="AA14" s="42"/>
      <c r="AB14" s="40" t="s">
        <v>99</v>
      </c>
      <c r="AC14" s="42" t="s">
        <v>102</v>
      </c>
      <c r="AD14" s="42" t="s">
        <v>100</v>
      </c>
    </row>
    <row r="15" spans="1:30" ht="38.25" customHeight="1" x14ac:dyDescent="0.25">
      <c r="A15" s="49" t="s">
        <v>159</v>
      </c>
      <c r="B15" s="38">
        <v>1668320151</v>
      </c>
      <c r="C15" s="49">
        <v>2021</v>
      </c>
      <c r="D15" s="38">
        <v>2021</v>
      </c>
      <c r="E15" s="39" t="s">
        <v>149</v>
      </c>
      <c r="F15" s="43"/>
      <c r="G15" s="28" t="s">
        <v>103</v>
      </c>
      <c r="H15" s="29">
        <f t="shared" si="0"/>
        <v>1200000</v>
      </c>
      <c r="I15" s="40" t="s">
        <v>91</v>
      </c>
      <c r="J15" s="43"/>
      <c r="K15" s="37" t="s">
        <v>112</v>
      </c>
      <c r="L15" s="37" t="s">
        <v>132</v>
      </c>
      <c r="M15" s="44" t="s">
        <v>136</v>
      </c>
      <c r="N15" s="43"/>
      <c r="O15" s="28">
        <v>1</v>
      </c>
      <c r="P15" s="42" t="s">
        <v>125</v>
      </c>
      <c r="Q15" s="43" t="s">
        <v>126</v>
      </c>
      <c r="R15" s="43" t="s">
        <v>127</v>
      </c>
      <c r="S15" s="43"/>
      <c r="T15" s="43"/>
      <c r="U15" s="28">
        <v>48</v>
      </c>
      <c r="V15" s="29">
        <v>150000</v>
      </c>
      <c r="W15" s="29">
        <v>300000</v>
      </c>
      <c r="X15" s="29">
        <f>Y15-W15-V15</f>
        <v>750000</v>
      </c>
      <c r="Y15" s="29">
        <v>1200000</v>
      </c>
      <c r="Z15" s="43"/>
      <c r="AA15" s="46"/>
      <c r="AB15" s="40" t="s">
        <v>99</v>
      </c>
      <c r="AC15" s="42" t="s">
        <v>102</v>
      </c>
      <c r="AD15" s="42" t="s">
        <v>100</v>
      </c>
    </row>
    <row r="16" spans="1:30" ht="42.75" customHeight="1" x14ac:dyDescent="0.25">
      <c r="A16" s="49" t="s">
        <v>160</v>
      </c>
      <c r="B16" s="38">
        <v>1668320151</v>
      </c>
      <c r="C16" s="49">
        <v>2021</v>
      </c>
      <c r="D16" s="38">
        <v>2021</v>
      </c>
      <c r="E16" s="39" t="s">
        <v>150</v>
      </c>
      <c r="F16" s="43"/>
      <c r="G16" s="45" t="s">
        <v>124</v>
      </c>
      <c r="H16" s="29">
        <f t="shared" si="0"/>
        <v>1400000</v>
      </c>
      <c r="I16" s="40" t="s">
        <v>91</v>
      </c>
      <c r="J16" s="43"/>
      <c r="K16" s="37" t="s">
        <v>112</v>
      </c>
      <c r="L16" s="37" t="s">
        <v>133</v>
      </c>
      <c r="M16" s="41" t="s">
        <v>129</v>
      </c>
      <c r="N16" s="43"/>
      <c r="O16" s="28">
        <v>1</v>
      </c>
      <c r="P16" s="42" t="s">
        <v>125</v>
      </c>
      <c r="Q16" s="43" t="s">
        <v>126</v>
      </c>
      <c r="R16" s="43" t="s">
        <v>127</v>
      </c>
      <c r="S16" s="43"/>
      <c r="T16" s="43"/>
      <c r="U16" s="28">
        <v>48</v>
      </c>
      <c r="V16" s="29">
        <v>350000</v>
      </c>
      <c r="W16" s="29">
        <v>350000</v>
      </c>
      <c r="X16" s="29">
        <v>700000</v>
      </c>
      <c r="Y16" s="29">
        <f>SUM(V16:X16)</f>
        <v>1400000</v>
      </c>
      <c r="Z16" s="43"/>
      <c r="AA16" s="46"/>
      <c r="AB16" s="40" t="s">
        <v>103</v>
      </c>
      <c r="AC16" s="42"/>
      <c r="AD16" s="43"/>
    </row>
    <row r="17" spans="1:30" ht="40.5" customHeight="1" x14ac:dyDescent="0.25">
      <c r="A17" s="49" t="s">
        <v>161</v>
      </c>
      <c r="B17" s="38">
        <v>1668320151</v>
      </c>
      <c r="C17" s="49">
        <v>2021</v>
      </c>
      <c r="D17" s="38">
        <v>2021</v>
      </c>
      <c r="E17" s="39" t="s">
        <v>151</v>
      </c>
      <c r="F17" s="43"/>
      <c r="G17" s="45" t="s">
        <v>124</v>
      </c>
      <c r="H17" s="29">
        <f t="shared" si="0"/>
        <v>1145000</v>
      </c>
      <c r="I17" s="40" t="s">
        <v>91</v>
      </c>
      <c r="J17" s="43"/>
      <c r="K17" s="37" t="s">
        <v>112</v>
      </c>
      <c r="L17" s="37" t="s">
        <v>132</v>
      </c>
      <c r="M17" s="41" t="s">
        <v>128</v>
      </c>
      <c r="N17" s="43"/>
      <c r="O17" s="28">
        <v>1</v>
      </c>
      <c r="P17" s="42" t="s">
        <v>125</v>
      </c>
      <c r="Q17" s="43" t="s">
        <v>126</v>
      </c>
      <c r="R17" s="43" t="s">
        <v>127</v>
      </c>
      <c r="S17" s="43"/>
      <c r="T17" s="43"/>
      <c r="U17" s="28">
        <v>48</v>
      </c>
      <c r="V17" s="29">
        <v>238500</v>
      </c>
      <c r="W17" s="29">
        <v>286250</v>
      </c>
      <c r="X17" s="29">
        <f>Y17-W17-V17</f>
        <v>620250</v>
      </c>
      <c r="Y17" s="29">
        <v>1145000</v>
      </c>
      <c r="Z17" s="43"/>
      <c r="AA17" s="46"/>
      <c r="AB17" s="40" t="s">
        <v>99</v>
      </c>
      <c r="AC17" s="42" t="s">
        <v>102</v>
      </c>
      <c r="AD17" s="42" t="s">
        <v>100</v>
      </c>
    </row>
    <row r="18" spans="1:30" ht="40.5" customHeight="1" x14ac:dyDescent="0.25">
      <c r="A18" s="49" t="s">
        <v>163</v>
      </c>
      <c r="B18" s="38">
        <v>1668320151</v>
      </c>
      <c r="C18" s="49">
        <v>2021</v>
      </c>
      <c r="D18" s="38">
        <v>2021</v>
      </c>
      <c r="E18" s="39" t="s">
        <v>152</v>
      </c>
      <c r="F18" s="43"/>
      <c r="G18" s="45" t="s">
        <v>103</v>
      </c>
      <c r="H18" s="29">
        <v>1300000</v>
      </c>
      <c r="I18" s="40" t="s">
        <v>91</v>
      </c>
      <c r="J18" s="43"/>
      <c r="K18" s="37" t="s">
        <v>112</v>
      </c>
      <c r="L18" s="37" t="s">
        <v>113</v>
      </c>
      <c r="M18" s="41" t="s">
        <v>138</v>
      </c>
      <c r="N18" s="43"/>
      <c r="O18" s="28" t="s">
        <v>139</v>
      </c>
      <c r="P18" s="42" t="s">
        <v>114</v>
      </c>
      <c r="Q18" s="43" t="s">
        <v>115</v>
      </c>
      <c r="R18" s="43" t="s">
        <v>116</v>
      </c>
      <c r="S18" s="43"/>
      <c r="T18" s="43"/>
      <c r="U18" s="28">
        <v>12</v>
      </c>
      <c r="V18" s="29">
        <v>1000000</v>
      </c>
      <c r="W18" s="29">
        <v>300000</v>
      </c>
      <c r="X18" s="29">
        <v>0</v>
      </c>
      <c r="Y18" s="29">
        <v>1300000</v>
      </c>
      <c r="Z18" s="43"/>
      <c r="AA18" s="46"/>
      <c r="AB18" s="40" t="s">
        <v>99</v>
      </c>
      <c r="AC18" s="42" t="s">
        <v>102</v>
      </c>
      <c r="AD18" s="42" t="s">
        <v>117</v>
      </c>
    </row>
    <row r="19" spans="1:30" ht="40.5" customHeight="1" x14ac:dyDescent="0.25">
      <c r="A19" s="49" t="s">
        <v>162</v>
      </c>
      <c r="B19" s="38">
        <v>1668320151</v>
      </c>
      <c r="C19" s="49">
        <v>2021</v>
      </c>
      <c r="D19" s="38">
        <v>2021</v>
      </c>
      <c r="E19" s="39" t="s">
        <v>153</v>
      </c>
      <c r="F19" s="43"/>
      <c r="G19" s="45" t="s">
        <v>103</v>
      </c>
      <c r="H19" s="29">
        <f>Y19</f>
        <v>6985300</v>
      </c>
      <c r="I19" s="40" t="s">
        <v>91</v>
      </c>
      <c r="J19" s="43"/>
      <c r="K19" s="37" t="s">
        <v>112</v>
      </c>
      <c r="L19" s="37" t="s">
        <v>104</v>
      </c>
      <c r="M19" s="41" t="s">
        <v>141</v>
      </c>
      <c r="N19" s="43"/>
      <c r="O19" s="28">
        <v>1</v>
      </c>
      <c r="P19" s="42" t="s">
        <v>125</v>
      </c>
      <c r="Q19" s="43" t="s">
        <v>126</v>
      </c>
      <c r="R19" s="43" t="s">
        <v>127</v>
      </c>
      <c r="S19" s="43"/>
      <c r="T19" s="43"/>
      <c r="U19" s="28">
        <v>24</v>
      </c>
      <c r="V19" s="29">
        <v>3492650</v>
      </c>
      <c r="W19" s="29">
        <v>3492650</v>
      </c>
      <c r="X19" s="29"/>
      <c r="Y19" s="29">
        <f>V19+W19+X19</f>
        <v>6985300</v>
      </c>
      <c r="Z19" s="43"/>
      <c r="AA19" s="46"/>
      <c r="AB19" s="40" t="s">
        <v>99</v>
      </c>
      <c r="AC19" s="42" t="s">
        <v>102</v>
      </c>
      <c r="AD19" s="42" t="s">
        <v>100</v>
      </c>
    </row>
    <row r="23" spans="1:30" x14ac:dyDescent="0.25">
      <c r="A23" s="30" t="s">
        <v>173</v>
      </c>
    </row>
    <row r="24" spans="1:30" x14ac:dyDescent="0.25">
      <c r="A24" s="30" t="s">
        <v>174</v>
      </c>
    </row>
    <row r="25" spans="1:30" x14ac:dyDescent="0.25">
      <c r="A25" s="30" t="s">
        <v>175</v>
      </c>
    </row>
  </sheetData>
  <mergeCells count="1">
    <mergeCell ref="A1:A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Istruzioni</vt:lpstr>
      <vt:lpstr>Dati Ente</vt:lpstr>
      <vt:lpstr>scheda B editabile</vt:lpstr>
      <vt:lpstr>rivisto CUI</vt:lpstr>
      <vt:lpstr>Istruzioni!Area_stampa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Consip S.p.A.</dc:creator>
  <cp:lastModifiedBy>Bello Elisa</cp:lastModifiedBy>
  <cp:lastPrinted>2021-10-28T09:05:53Z</cp:lastPrinted>
  <dcterms:created xsi:type="dcterms:W3CDTF">2017-11-06T17:02:07Z</dcterms:created>
  <dcterms:modified xsi:type="dcterms:W3CDTF">2022-03-29T07:01:39Z</dcterms:modified>
</cp:coreProperties>
</file>