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zullo.g\Desktop\"/>
    </mc:Choice>
  </mc:AlternateContent>
  <bookViews>
    <workbookView xWindow="0" yWindow="0" windowWidth="28800" windowHeight="11730" tabRatio="947"/>
  </bookViews>
  <sheets>
    <sheet name="SINOTTICO OBIETTIVI " sheetId="15" r:id="rId1"/>
  </sheets>
  <definedNames>
    <definedName name="_xlnm._FilterDatabase" localSheetId="0" hidden="1">'SINOTTICO OBIETTIVI '!$A$6:$R$295</definedName>
    <definedName name="_xlnm.Print_Area" localSheetId="0">'SINOTTICO OBIETTIVI '!$A$1:$R$295</definedName>
    <definedName name="_xlnm.Print_Titles" localSheetId="0">'SINOTTICO OBIETTIVI '!$6:$6</definedName>
  </definedNames>
  <calcPr calcId="162913"/>
</workbook>
</file>

<file path=xl/calcChain.xml><?xml version="1.0" encoding="utf-8"?>
<calcChain xmlns="http://schemas.openxmlformats.org/spreadsheetml/2006/main">
  <c r="R271" i="15" l="1"/>
  <c r="R156" i="15"/>
  <c r="Q77" i="15"/>
  <c r="R59" i="15"/>
  <c r="Q59" i="15"/>
  <c r="Q11" i="15"/>
  <c r="O164" i="15" l="1"/>
  <c r="R164" i="15"/>
  <c r="Q156" i="15" l="1"/>
  <c r="R278" i="15" l="1"/>
  <c r="Q278" i="15"/>
  <c r="R144" i="15"/>
  <c r="Q144" i="15"/>
  <c r="R138" i="15"/>
  <c r="Q138" i="15"/>
  <c r="R132" i="15"/>
  <c r="Q132" i="15"/>
  <c r="R102" i="15"/>
  <c r="Q102" i="15"/>
  <c r="R77" i="15"/>
  <c r="R11" i="15"/>
  <c r="R21" i="15"/>
  <c r="Q21" i="15"/>
  <c r="R41" i="15"/>
  <c r="R29" i="15"/>
  <c r="Q29" i="15"/>
  <c r="R196" i="15" l="1"/>
  <c r="G157" i="15" l="1"/>
  <c r="G151" i="15"/>
  <c r="G145" i="15"/>
  <c r="G139" i="15"/>
  <c r="G133" i="15"/>
  <c r="G127" i="15"/>
  <c r="G121" i="15"/>
  <c r="G116" i="15"/>
  <c r="G110" i="15"/>
  <c r="G103" i="15"/>
  <c r="G96" i="15"/>
  <c r="G90" i="15"/>
  <c r="G84" i="15"/>
  <c r="G78" i="15"/>
  <c r="G72" i="15"/>
  <c r="G66" i="15"/>
  <c r="G60" i="15"/>
  <c r="G54" i="15"/>
  <c r="G48" i="15"/>
  <c r="G42" i="15"/>
  <c r="G36" i="15"/>
  <c r="G30" i="15"/>
  <c r="G24" i="15"/>
  <c r="G18" i="15"/>
  <c r="G12" i="15"/>
  <c r="G295" i="15" l="1"/>
  <c r="G276" i="15"/>
  <c r="G261" i="15"/>
  <c r="G268" i="15"/>
  <c r="G193" i="15" l="1"/>
  <c r="G176" i="15"/>
  <c r="O11" i="15" l="1"/>
  <c r="G251" i="15" l="1"/>
  <c r="G230" i="15"/>
  <c r="O230" i="15"/>
  <c r="G217" i="15"/>
  <c r="G207" i="15"/>
  <c r="G198" i="15"/>
  <c r="R160" i="15" l="1"/>
  <c r="R159" i="15"/>
  <c r="R158" i="15"/>
  <c r="O161" i="15"/>
  <c r="O144" i="15"/>
  <c r="O145" i="15"/>
  <c r="O102" i="15"/>
  <c r="O59" i="15"/>
  <c r="O10" i="15"/>
  <c r="O169" i="15"/>
  <c r="R166" i="15"/>
  <c r="R168" i="15"/>
  <c r="R167" i="15"/>
  <c r="R163" i="15"/>
  <c r="R162" i="15"/>
  <c r="R165" i="15" s="1"/>
  <c r="O165" i="15"/>
  <c r="R155" i="15"/>
  <c r="R154" i="15"/>
  <c r="R153" i="15"/>
  <c r="R152" i="15"/>
  <c r="O157" i="15"/>
  <c r="R150" i="15"/>
  <c r="R149" i="15"/>
  <c r="R148" i="15"/>
  <c r="R147" i="15"/>
  <c r="R146" i="15"/>
  <c r="O151" i="15"/>
  <c r="R140" i="15"/>
  <c r="R141" i="15"/>
  <c r="R143" i="15"/>
  <c r="R142" i="15"/>
  <c r="O139" i="15"/>
  <c r="R137" i="15"/>
  <c r="R136" i="15"/>
  <c r="R135" i="15"/>
  <c r="R134" i="15"/>
  <c r="R131" i="15"/>
  <c r="R130" i="15"/>
  <c r="R129" i="15"/>
  <c r="R128" i="15"/>
  <c r="O133" i="15"/>
  <c r="O127" i="15"/>
  <c r="R126" i="15"/>
  <c r="R125" i="15"/>
  <c r="R124" i="15"/>
  <c r="R123" i="15"/>
  <c r="R122" i="15"/>
  <c r="R120" i="15"/>
  <c r="R119" i="15"/>
  <c r="R118" i="15"/>
  <c r="R117" i="15"/>
  <c r="O121" i="15"/>
  <c r="O116" i="15"/>
  <c r="R115" i="15"/>
  <c r="R114" i="15"/>
  <c r="R113" i="15"/>
  <c r="R112" i="15"/>
  <c r="R111" i="15"/>
  <c r="O110" i="15"/>
  <c r="R109" i="15"/>
  <c r="R105" i="15"/>
  <c r="R104" i="15"/>
  <c r="R106" i="15"/>
  <c r="R101" i="15"/>
  <c r="R100" i="15"/>
  <c r="R99" i="15"/>
  <c r="R98" i="15"/>
  <c r="R97" i="15"/>
  <c r="O103" i="15"/>
  <c r="O96" i="15"/>
  <c r="R95" i="15"/>
  <c r="R94" i="15"/>
  <c r="R93" i="15"/>
  <c r="R92" i="15"/>
  <c r="R91" i="15"/>
  <c r="R89" i="15"/>
  <c r="R88" i="15"/>
  <c r="R87" i="15"/>
  <c r="R86" i="15"/>
  <c r="R85" i="15"/>
  <c r="O90" i="15"/>
  <c r="R83" i="15"/>
  <c r="R82" i="15"/>
  <c r="R81" i="15"/>
  <c r="R80" i="15"/>
  <c r="R79" i="15"/>
  <c r="R76" i="15"/>
  <c r="R75" i="15"/>
  <c r="R74" i="15"/>
  <c r="R73" i="15"/>
  <c r="R68" i="15"/>
  <c r="R67" i="15"/>
  <c r="R71" i="15"/>
  <c r="R70" i="15"/>
  <c r="R69" i="15"/>
  <c r="R65" i="15"/>
  <c r="R64" i="15"/>
  <c r="R63" i="15"/>
  <c r="R62" i="15"/>
  <c r="R61" i="15"/>
  <c r="R58" i="15"/>
  <c r="R57" i="15"/>
  <c r="R56" i="15"/>
  <c r="R55" i="15"/>
  <c r="R53" i="15"/>
  <c r="R52" i="15"/>
  <c r="R51" i="15"/>
  <c r="R50" i="15"/>
  <c r="R49" i="15"/>
  <c r="R47" i="15"/>
  <c r="R46" i="15"/>
  <c r="R45" i="15"/>
  <c r="R44" i="15"/>
  <c r="R43" i="15"/>
  <c r="R169" i="15" l="1"/>
  <c r="R90" i="15"/>
  <c r="R127" i="15"/>
  <c r="R110" i="15"/>
  <c r="R157" i="15"/>
  <c r="R139" i="15"/>
  <c r="R121" i="15"/>
  <c r="R78" i="15"/>
  <c r="R72" i="15"/>
  <c r="R54" i="15"/>
  <c r="R48" i="15"/>
  <c r="R145" i="15"/>
  <c r="R151" i="15"/>
  <c r="R133" i="15"/>
  <c r="R116" i="15"/>
  <c r="R103" i="15"/>
  <c r="R96" i="15"/>
  <c r="R84" i="15"/>
  <c r="R66" i="15"/>
  <c r="R60" i="15"/>
  <c r="R38" i="15"/>
  <c r="R37" i="15"/>
  <c r="R35" i="15"/>
  <c r="R34" i="15"/>
  <c r="R33" i="15"/>
  <c r="R32" i="15"/>
  <c r="R31" i="15"/>
  <c r="R23" i="15"/>
  <c r="R22" i="15"/>
  <c r="R20" i="15"/>
  <c r="R19" i="15"/>
  <c r="R28" i="15"/>
  <c r="R27" i="15"/>
  <c r="R26" i="15"/>
  <c r="R25" i="15"/>
  <c r="R42" i="15" l="1"/>
  <c r="R24" i="15"/>
  <c r="R36" i="15"/>
  <c r="R30" i="15"/>
  <c r="R161" i="15"/>
  <c r="R14" i="15"/>
  <c r="R13" i="15"/>
  <c r="R17" i="15"/>
  <c r="R16" i="15"/>
  <c r="R15" i="15"/>
  <c r="R18" i="15" l="1"/>
  <c r="R290" i="15"/>
  <c r="R291" i="15"/>
  <c r="R292" i="15"/>
  <c r="R293" i="15"/>
  <c r="R294" i="15"/>
  <c r="R289" i="15"/>
  <c r="R282" i="15"/>
  <c r="R283" i="15"/>
  <c r="R284" i="15"/>
  <c r="R285" i="15"/>
  <c r="R286" i="15"/>
  <c r="R287" i="15"/>
  <c r="R281" i="15"/>
  <c r="R279" i="15"/>
  <c r="R277" i="15"/>
  <c r="R280" i="15" s="1"/>
  <c r="R270" i="15"/>
  <c r="R272" i="15"/>
  <c r="R273" i="15"/>
  <c r="R274" i="15"/>
  <c r="R275" i="15"/>
  <c r="R269" i="15"/>
  <c r="R263" i="15"/>
  <c r="R264" i="15"/>
  <c r="R265" i="15"/>
  <c r="R266" i="15"/>
  <c r="R267" i="15"/>
  <c r="R262" i="15"/>
  <c r="R258" i="15"/>
  <c r="R259" i="15"/>
  <c r="R260" i="15"/>
  <c r="R257" i="15"/>
  <c r="R253" i="15"/>
  <c r="R254" i="15"/>
  <c r="R255" i="15"/>
  <c r="R252" i="15"/>
  <c r="R243" i="15"/>
  <c r="R244" i="15"/>
  <c r="R245" i="15"/>
  <c r="R246" i="15"/>
  <c r="R247" i="15"/>
  <c r="R248" i="15"/>
  <c r="R249" i="15"/>
  <c r="R250" i="15"/>
  <c r="R242" i="15"/>
  <c r="R232" i="15"/>
  <c r="R233" i="15"/>
  <c r="R234" i="15"/>
  <c r="R235" i="15"/>
  <c r="R236" i="15"/>
  <c r="R237" i="15"/>
  <c r="R238" i="15"/>
  <c r="R239" i="15"/>
  <c r="R240" i="15"/>
  <c r="R231" i="15"/>
  <c r="R219" i="15"/>
  <c r="R220" i="15"/>
  <c r="R221" i="15"/>
  <c r="R222" i="15"/>
  <c r="R223" i="15"/>
  <c r="R224" i="15"/>
  <c r="R225" i="15"/>
  <c r="R226" i="15"/>
  <c r="R227" i="15"/>
  <c r="R228" i="15"/>
  <c r="R229" i="15"/>
  <c r="R218" i="15"/>
  <c r="R209" i="15"/>
  <c r="R210" i="15"/>
  <c r="R211" i="15"/>
  <c r="R212" i="15"/>
  <c r="R213" i="15"/>
  <c r="R214" i="15"/>
  <c r="R215" i="15"/>
  <c r="R216" i="15"/>
  <c r="R208" i="15"/>
  <c r="R200" i="15"/>
  <c r="R201" i="15"/>
  <c r="R202" i="15"/>
  <c r="R203" i="15"/>
  <c r="R204" i="15"/>
  <c r="R205" i="15"/>
  <c r="R206" i="15"/>
  <c r="R199" i="15"/>
  <c r="R195" i="15"/>
  <c r="R197" i="15"/>
  <c r="R194" i="15"/>
  <c r="R183" i="15"/>
  <c r="R184" i="15"/>
  <c r="R185" i="15"/>
  <c r="R186" i="15"/>
  <c r="R187" i="15"/>
  <c r="R188" i="15"/>
  <c r="R189" i="15"/>
  <c r="R190" i="15"/>
  <c r="R191" i="15"/>
  <c r="R192" i="15"/>
  <c r="R182" i="15"/>
  <c r="R178" i="15"/>
  <c r="R179" i="15"/>
  <c r="R180" i="15"/>
  <c r="R177" i="15"/>
  <c r="R171" i="15"/>
  <c r="R172" i="15"/>
  <c r="R173" i="15"/>
  <c r="R174" i="15"/>
  <c r="R175" i="15"/>
  <c r="R170" i="15"/>
  <c r="R8" i="15"/>
  <c r="R9" i="15"/>
  <c r="R10" i="15"/>
  <c r="R7" i="15"/>
  <c r="R288" i="15" l="1"/>
  <c r="R181" i="15"/>
  <c r="R193" i="15"/>
  <c r="R230" i="15"/>
  <c r="R276" i="15"/>
  <c r="R12" i="15"/>
  <c r="R268" i="15"/>
  <c r="R176" i="15"/>
  <c r="R198" i="15"/>
  <c r="R207" i="15"/>
  <c r="R217" i="15"/>
  <c r="R256" i="15"/>
  <c r="R261" i="15"/>
  <c r="R295" i="15"/>
  <c r="R241" i="15"/>
  <c r="R251" i="15"/>
  <c r="O84" i="15"/>
  <c r="O78" i="15"/>
  <c r="O72" i="15"/>
  <c r="O66" i="15"/>
  <c r="O60" i="15"/>
  <c r="O54" i="15"/>
  <c r="O48" i="15"/>
  <c r="O42" i="15"/>
  <c r="O36" i="15"/>
  <c r="O30" i="15"/>
  <c r="O24" i="15"/>
  <c r="O261" i="15"/>
  <c r="O268" i="15"/>
  <c r="O276" i="15"/>
  <c r="O280" i="15"/>
  <c r="O288" i="15"/>
  <c r="O295" i="15"/>
  <c r="O251" i="15"/>
  <c r="O241" i="15"/>
  <c r="O217" i="15"/>
  <c r="O193" i="15"/>
  <c r="O176" i="15"/>
  <c r="O207" i="15"/>
  <c r="O198" i="15"/>
  <c r="O181" i="15"/>
  <c r="O256" i="15" l="1"/>
  <c r="Z199" i="15" l="1"/>
  <c r="F169" i="15" l="1"/>
  <c r="F165" i="15"/>
  <c r="F161" i="15"/>
  <c r="F295" i="15" l="1"/>
  <c r="F288" i="15"/>
  <c r="F280" i="15"/>
  <c r="F276" i="15"/>
  <c r="F268" i="15"/>
  <c r="F261" i="15"/>
  <c r="F217" i="15" l="1"/>
  <c r="F256" i="15" l="1"/>
  <c r="F251" i="15"/>
  <c r="F241" i="15"/>
  <c r="F230" i="15"/>
  <c r="F207" i="15"/>
  <c r="F193" i="15" l="1"/>
  <c r="F176" i="15" l="1"/>
  <c r="F198" i="15"/>
  <c r="F181" i="15"/>
  <c r="F157" i="15" l="1"/>
  <c r="F151" i="15"/>
  <c r="F145" i="15"/>
  <c r="F139" i="15"/>
  <c r="F133" i="15"/>
  <c r="F127" i="15"/>
  <c r="F121" i="15"/>
  <c r="F116" i="15"/>
  <c r="F110" i="15"/>
  <c r="F103" i="15"/>
  <c r="F96" i="15"/>
  <c r="F90" i="15"/>
  <c r="F84" i="15"/>
  <c r="F78" i="15"/>
  <c r="F72" i="15"/>
  <c r="F66" i="15"/>
  <c r="F60" i="15"/>
  <c r="F54" i="15"/>
  <c r="F48" i="15"/>
  <c r="F42" i="15"/>
  <c r="F36" i="15"/>
  <c r="F30" i="15"/>
  <c r="F24" i="15"/>
  <c r="O18" i="15"/>
  <c r="F18" i="15"/>
  <c r="O12" i="15" l="1"/>
  <c r="F12" i="15" l="1"/>
</calcChain>
</file>

<file path=xl/sharedStrings.xml><?xml version="1.0" encoding="utf-8"?>
<sst xmlns="http://schemas.openxmlformats.org/spreadsheetml/2006/main" count="2022" uniqueCount="508">
  <si>
    <t>Peso</t>
  </si>
  <si>
    <t>Fonte dati</t>
  </si>
  <si>
    <t>Tempistica raggiungimento</t>
  </si>
  <si>
    <t>STATO AVANZAMENTO</t>
  </si>
  <si>
    <t>% contributo all'obiettivo</t>
  </si>
  <si>
    <t>UOC/Servizi coinvolti</t>
  </si>
  <si>
    <t>Resp. Rendicontaz.</t>
  </si>
  <si>
    <t>VALUTAZIONE</t>
  </si>
  <si>
    <t>Ricerca</t>
  </si>
  <si>
    <t>Qualità e Risk Management</t>
  </si>
  <si>
    <t>Obiettivo</t>
  </si>
  <si>
    <t>Risultato atteso</t>
  </si>
  <si>
    <t>Indicatore</t>
  </si>
  <si>
    <t>Gestione delle risorse</t>
  </si>
  <si>
    <t xml:space="preserve">Produzione e gestione delle liste di attesa
</t>
  </si>
  <si>
    <r>
      <rPr>
        <b/>
        <sz val="11"/>
        <color theme="1"/>
        <rFont val="Calibri"/>
        <family val="2"/>
      </rPr>
      <t xml:space="preserve">Regione Lombardia - Regole di sistema </t>
    </r>
    <r>
      <rPr>
        <sz val="11"/>
        <color theme="1"/>
        <rFont val="Calibri"/>
        <family val="2"/>
      </rPr>
      <t xml:space="preserve">
</t>
    </r>
    <r>
      <rPr>
        <b/>
        <sz val="11"/>
        <color theme="1"/>
        <rFont val="Calibri"/>
        <family val="2"/>
      </rPr>
      <t>Potenziamento del livello di digitalizzazione</t>
    </r>
    <r>
      <rPr>
        <sz val="11"/>
        <color theme="1"/>
        <rFont val="Calibri"/>
        <family val="2"/>
      </rPr>
      <t xml:space="preserve">
Incremento dei referti di visite firmati digitalmente
</t>
    </r>
    <r>
      <rPr>
        <b/>
        <sz val="11"/>
        <color theme="1"/>
        <rFont val="Calibri"/>
        <family val="2"/>
      </rPr>
      <t xml:space="preserve">Paziente
</t>
    </r>
    <r>
      <rPr>
        <sz val="11"/>
        <color theme="1"/>
        <rFont val="Calibri"/>
        <family val="2"/>
      </rPr>
      <t>Facilitazione all'accesso della documentazione sanitaria</t>
    </r>
  </si>
  <si>
    <r>
      <rPr>
        <b/>
        <sz val="11"/>
        <color theme="1"/>
        <rFont val="Calibri"/>
        <family val="2"/>
      </rPr>
      <t>Regione Lombardia - Regole di sistema 
Riduzione tempi di attesa</t>
    </r>
    <r>
      <rPr>
        <sz val="11"/>
        <color theme="1"/>
        <rFont val="Calibri"/>
        <family val="2"/>
      </rPr>
      <t xml:space="preserve">
Incremento delle prestazioni ambulatoriali soggette a monitoraggio di ATS al fine di ridurre le liste di attesa
</t>
    </r>
    <r>
      <rPr>
        <b/>
        <sz val="11"/>
        <color theme="1"/>
        <rFont val="Calibri"/>
        <family val="2"/>
      </rPr>
      <t xml:space="preserve">
ATS - Contratto prestazioni sanitarie</t>
    </r>
    <r>
      <rPr>
        <sz val="11"/>
        <color theme="1"/>
        <rFont val="Calibri"/>
        <family val="2"/>
      </rPr>
      <t xml:space="preserve">
Valore della produzione delle prestazioni sanitarie basato sui valori di riferimento del finanziato dell’anno 2019. 
Budget 2023 = 100% finanziato 2019
</t>
    </r>
    <r>
      <rPr>
        <b/>
        <sz val="11"/>
        <color theme="1"/>
        <rFont val="Calibri"/>
        <family val="2"/>
      </rPr>
      <t xml:space="preserve">Paziente
</t>
    </r>
    <r>
      <rPr>
        <sz val="11"/>
        <color theme="1"/>
        <rFont val="Calibri"/>
        <family val="2"/>
      </rPr>
      <t>Riduzione tempi attesa per accesso alle prestazioni di ricovero e ambulatoriali</t>
    </r>
  </si>
  <si>
    <t xml:space="preserve">Qualità e Risk Management - 
Fascicolo sanitario elettronico </t>
  </si>
  <si>
    <t>Qualità e Risk Management - 
Controllo cartelle</t>
  </si>
  <si>
    <r>
      <t xml:space="preserve">RL e ATS - Indirizzi per i controlli delle prestazioni sanitarie
</t>
    </r>
    <r>
      <rPr>
        <sz val="11"/>
        <color theme="1"/>
        <rFont val="Calibri"/>
        <family val="2"/>
      </rPr>
      <t xml:space="preserve">Completa e corretta compilazione della cartella clinica
</t>
    </r>
    <r>
      <rPr>
        <b/>
        <sz val="11"/>
        <color theme="1"/>
        <rFont val="Calibri"/>
        <family val="2"/>
      </rPr>
      <t xml:space="preserve">
Paziente
</t>
    </r>
    <r>
      <rPr>
        <sz val="11"/>
        <color theme="1"/>
        <rFont val="Calibri"/>
        <family val="2"/>
      </rPr>
      <t>Completezza delle documentazione clinica</t>
    </r>
  </si>
  <si>
    <t xml:space="preserve">Qualità e Risk Management - Rischio Clinico
</t>
  </si>
  <si>
    <r>
      <t xml:space="preserve">RL e ATS </t>
    </r>
    <r>
      <rPr>
        <b/>
        <sz val="11"/>
        <color rgb="FFFF0000"/>
        <rFont val="Calibri"/>
        <family val="2"/>
      </rPr>
      <t xml:space="preserve">- </t>
    </r>
    <r>
      <rPr>
        <b/>
        <sz val="11"/>
        <rFont val="Calibri"/>
        <family val="2"/>
      </rPr>
      <t>Indirizzi per i controlli delle prestazioni sanitarie</t>
    </r>
    <r>
      <rPr>
        <b/>
        <sz val="11"/>
        <color theme="1"/>
        <rFont val="Calibri"/>
        <family val="2"/>
      </rPr>
      <t xml:space="preserve">
</t>
    </r>
    <r>
      <rPr>
        <sz val="11"/>
        <color theme="1"/>
        <rFont val="Calibri"/>
        <family val="2"/>
      </rPr>
      <t xml:space="preserve">Tracciabilità del campione 
</t>
    </r>
    <r>
      <rPr>
        <b/>
        <sz val="11"/>
        <color theme="1"/>
        <rFont val="Calibri"/>
        <family val="2"/>
      </rPr>
      <t xml:space="preserve">
</t>
    </r>
    <r>
      <rPr>
        <b/>
        <sz val="11"/>
        <rFont val="Calibri"/>
        <family val="2"/>
      </rPr>
      <t xml:space="preserve">Paziente
</t>
    </r>
    <r>
      <rPr>
        <sz val="11"/>
        <rFont val="Calibri"/>
        <family val="2"/>
      </rPr>
      <t>Corretta diagnosi</t>
    </r>
  </si>
  <si>
    <t>Qualità e Risk Management - 
Monitoraggio sepsi</t>
  </si>
  <si>
    <t>Qualità e Risk Management - 
Fine vita</t>
  </si>
  <si>
    <t>30/06/2023
31/12/2023</t>
  </si>
  <si>
    <t>Semestrale</t>
  </si>
  <si>
    <t>Trimestrale</t>
  </si>
  <si>
    <t>30/06/2023
31/10/2023
31/12/2023</t>
  </si>
  <si>
    <t>SC Bilancio e Programmazione Finanziaria e
SC Provveditorato Economato, in collaborazione con
Blocco Operatorio e SS 
Farmacia Ospedaliera</t>
  </si>
  <si>
    <t>entro il 4 aprile 2023
entro il 4 luglio 2023
entro il 4 ottobre 2023
entro il 4 gennaio 2024</t>
  </si>
  <si>
    <t>Mensile/Trimestrale</t>
  </si>
  <si>
    <t xml:space="preserve">Programmazione e gestione sala operatoria
</t>
  </si>
  <si>
    <t>Dipartimento in collaborazione con Funzione Controllo di Gestione</t>
  </si>
  <si>
    <t>SC in collaborazione 
con Funzione Controllo di Gestione</t>
  </si>
  <si>
    <t>SSD in collaborazione 
con Funzione Controllo di Gestione</t>
  </si>
  <si>
    <t>SS Qualità e Risk Management in collaborazione Strutture Sanitarie</t>
  </si>
  <si>
    <r>
      <rPr>
        <b/>
        <sz val="11"/>
        <color theme="1"/>
        <rFont val="Calibri"/>
        <family val="2"/>
      </rPr>
      <t xml:space="preserve">Regione Lombardia - Regole di sistema </t>
    </r>
    <r>
      <rPr>
        <sz val="11"/>
        <color theme="1"/>
        <rFont val="Calibri"/>
        <family val="2"/>
      </rPr>
      <t xml:space="preserve">
</t>
    </r>
    <r>
      <rPr>
        <b/>
        <sz val="11"/>
        <color theme="1"/>
        <rFont val="Calibri"/>
        <family val="2"/>
      </rPr>
      <t xml:space="preserve">Rispetto Bilancio Previsione Economico 
</t>
    </r>
    <r>
      <rPr>
        <sz val="11"/>
        <color theme="1"/>
        <rFont val="Calibri"/>
        <family val="2"/>
      </rPr>
      <t xml:space="preserve">Contributo al pieno rispetto a livello regionale del tetto di spesa pari a 4,4% del fabbisogno sanitario standard fissato dalla norma di cui all’art. 9 ter, co. 1, lett. B) del DL 78/2015
</t>
    </r>
    <r>
      <rPr>
        <b/>
        <sz val="11"/>
        <color theme="1"/>
        <rFont val="Calibri"/>
        <family val="2"/>
      </rPr>
      <t xml:space="preserve">Paziente
</t>
    </r>
    <r>
      <rPr>
        <sz val="11"/>
        <color theme="1"/>
        <rFont val="Calibri"/>
        <family val="2"/>
      </rPr>
      <t xml:space="preserve">Ottimizzazione utilizzo delle risorse garantendo la qualità dell'assistenza </t>
    </r>
  </si>
  <si>
    <r>
      <t xml:space="preserve">Ministero della Salute
</t>
    </r>
    <r>
      <rPr>
        <sz val="11"/>
        <color theme="1"/>
        <rFont val="Calibri"/>
        <family val="2"/>
      </rPr>
      <t xml:space="preserve">Produzione Scientifica e Attrazione risorse </t>
    </r>
    <r>
      <rPr>
        <b/>
        <sz val="11"/>
        <color theme="1"/>
        <rFont val="Calibri"/>
        <family val="2"/>
      </rPr>
      <t xml:space="preserve">
Paziente
</t>
    </r>
    <r>
      <rPr>
        <sz val="11"/>
        <color theme="1"/>
        <rFont val="Calibri"/>
        <family val="2"/>
      </rPr>
      <t>Trial clinici</t>
    </r>
  </si>
  <si>
    <t>Staff Direzione Scientifica</t>
  </si>
  <si>
    <t>Vedi schede obiettivi singole Strutture afferenti al Dipartimento</t>
  </si>
  <si>
    <t xml:space="preserve">1. Numero pubblicazioni ≥ 20
2. Numero pubblicazioni PUC ≥ 50% del n. totale delle pubblicazione della SC
3. Numero pubblicazioni in Q1 ≥ 25% del n. totale delle pubblicazione della SC
4. Volume annuo di finanziamenti extra MoH ≥ 30.000 €
5. Pazienti arruolati nell'anno/pazienti attesi nell'anno ≥ 75%
</t>
  </si>
  <si>
    <r>
      <t xml:space="preserve">Ministero della Salute
</t>
    </r>
    <r>
      <rPr>
        <sz val="11"/>
        <color theme="1"/>
        <rFont val="Calibri"/>
        <family val="2"/>
      </rPr>
      <t xml:space="preserve">Produzione Scientifica e Attrazione risorse </t>
    </r>
  </si>
  <si>
    <t>1. Numero pubblicazioni ≥ 15
2. Numero pubblicazioni PUC ≥ 20% del n. totale delle pubblicazione della SC
3. Numero pubblicazioni in Q1 ≥ 10% del n. totale delle pubblicazione della SC
4. Volume annuo di finanziamenti extra MoH ≥ 5.000 €</t>
  </si>
  <si>
    <t xml:space="preserve">1. Numero pubblicazioni ≥ 30
2. Numero pubblicazioni PUC ≥ 25% del n. totale delle pubblicazione della SC
3. Numero pubblicazioni in Q1 ≥ 40% del n. totale delle pubblicazione della SC
4. Volume annuo di finanziamenti extra MoH ≥ 150.000 €
5. Pazienti arruolati nell'anno/pazienti attesi nell'anno ≥ 75%
</t>
  </si>
  <si>
    <t xml:space="preserve">1. Numero pubblicazioni ≥ 30
2. Numero pubblicazioni PUC ≥ 20% del n. totale delle pubblicazione della SC
3. Numero pubblicazioni in Q1 ≥ 55% del n. totale delle pubblicazione della SC
4. Volume annuo di finanziamenti extra MoH ≥ 100.000 €
5. Pazienti arruolati nell'anno/pazienti attesi nell'anno ≥ 75%
</t>
  </si>
  <si>
    <t xml:space="preserve">1. Numero pubblicazioni ≥ 30
2. Numero pubblicazioni PUC ≥ 30% del n. totale delle pubblicazione della SC
3. Numero pubblicazioni in Q1 ≥ 50% del n. totale delle pubblicazione della SC
4. Volume annuo di finanziamenti extra MoH ≥ 100.000 €
5. Pazienti arruolati nell'anno/pazienti attesi nell'anno ≥ 75%
</t>
  </si>
  <si>
    <t xml:space="preserve">1. Numero pubblicazioni ≥ 60
2. Numero pubblicazioni PUC ≥ 25% del n. totale delle pubblicazione della SC
3. Numero pubblicazioni in Q1 ≥ 50% del n. totale delle pubblicazione della SC
4. Volume annuo di finanziamenti extra MoH ≥ 150.000 €
5. Pazienti arruolati nell'anno/pazienti attesi nell'anno ≥ 75%
</t>
  </si>
  <si>
    <t xml:space="preserve">1. Numero pubblicazioni ≥ 20
2. Numero pubblicazioni PUC ≥ 25% del n. totale delle pubblicazione della SC
3. Numero pubblicazioni in Q1 ≥ 50% del n. totale delle pubblicazione della SC
4. Volume annuo di finanziamenti extra MoH ≥ 250.000 €
5. Pazienti arruolati nell'anno/pazienti attesi nell'anno ≥ 75%
</t>
  </si>
  <si>
    <t xml:space="preserve">1. Numero pubblicazioni ≥ 20
2. Numero pubblicazioni PUC ≥ 30% del n. totale delle pubblicazione della SC
3. Numero pubblicazioni in Q1 ≥ 55% del n. totale delle pubblicazione della SC
4. Volume annuo di finanziamenti extra MoH ≥ 100.000 €
5. Pazienti arruolati nell'anno/pazienti attesi nell'anno ≥ 75%
</t>
  </si>
  <si>
    <t xml:space="preserve">1. Numero pubblicazioni ≥ 55
2. Numero pubblicazioni PUC ≥ 25% del n. totale delle pubblicazione della SC
3. Numero pubblicazioni in Q1 ≥ 55% del n. totale delle pubblicazione della SC
4. Volume annuo di finanziamenti extra MoH ≥ 150.000 €
5. Pazienti arruolati nell'anno/pazienti attesi nell'anno ≥ 75%
</t>
  </si>
  <si>
    <t xml:space="preserve">1. Numero pubblicazioni ≥ 40
2. Numero pubblicazioni PUC ≥ 35% del n. totale delle pubblicazione della SC
3. Numero pubblicazioni in Q1 ≥ 50% del n. totale delle pubblicazione della SC
4. Volume annuo di finanziamenti extra MoH ≥ 100.000 €
5. Pazienti arruolati nell'anno/pazienti attesi nell'anno ≥ 75%
</t>
  </si>
  <si>
    <t>SS Qualità e Risk Management in collaborazione con Flussi Informativi</t>
  </si>
  <si>
    <t>Aumento delle disponibilità di slot ambulatoriali per l’erogazione della singola prestazione, al fine di garantire a livello complessivo un volume pari all’erogato del 2019 incrementato del 10% (prestazioni soggette a monitoraggio prime visite 89.13)
Valore della produzione:
- Ricavi prestazioni di ricovero 590K€
- Ricavi prestazioni specialistica ambulatoriale 88K€
1. Contributo al raggiungimento della saturazione dei posti letto a livello di  Dipartimento ≥ 82%
2. Incremento attività ambulatoriale PAC</t>
  </si>
  <si>
    <t>Aumento delle disponibilità di slot ambulatoriali per l’erogazione della singola prestazione, al fine di garantire a livello complessivo un volume pari all’erogato del 2019 incrementato del 10% (prestazioni soggette a monitoraggio prime visite 89.13)
Valore della produzione:
- Ricavi prestazioni di ricovero 753K€
- Ricavi prestazioni specialistica ambulatoriale 1.066K€
1. Contributo al raggiungimento della saturazione dei posti letto a livello di  Dipartimento ≥ 82%
2. Incremento attività ambulatoriale PAC</t>
  </si>
  <si>
    <t>Aumento delle disponibilità di slot ambulatoriali per l’erogazione della singola prestazione, al fine di garantire a livello complessivo un volume pari all’erogato del 2019 incrementato del 10% (prestazioni soggette a monitoraggio prime visite 89.13)
Valore della produzione:
- Ricavi prestazioni di ricovero (*) 1.363K€
Incremento n. 12 trattamenti embolizzazione SC Neuroradiologia Intervenzionale
- Ricavi prestazioni specialistica ambulatoriale 31K€
1. Contributo al raggiungimento della saturazione dei posti letto a livello di  Dipartimento ≥ 82%
2. Incremento attività ambulatoriale PAC</t>
  </si>
  <si>
    <t>Aumento delle disponibilità di slot ambulatoriali per l’erogazione della singola prestazione, al fine di garantire a livello complessivo un volume pari all’erogato del 2019 incrementato del 10% (prestazioni soggette a monitoraggio prime visite 89.13)
Valore della produzione:
- Ricavi prestazioni di ricovero 468K€
- Ricavi prestazioni specialistica ambulatoriale 41K€
1. Contributo al raggiungimento della saturazione dei posti letto a livello di  Dipartimento ≥ 82%
2. Incremento attività ambulatoriale PAC</t>
  </si>
  <si>
    <t>1. Numero pubblicazioni ≥ 10
2. Numero pubblicazioni PUC ≥ 30% del n. totale delle pubblicazione della SSD
3. Numero pubblicazioni in Q1 ≥ 30% del n. totale delle pubblicazione della SSD
4. Volume annuo di finanziamenti extra MoH ≥ 10.000 €
5. Pazienti arruolati nell'anno/pazienti attesi nell'anno ≥ 75%</t>
  </si>
  <si>
    <t>1. Numero pubblicazioni ≥ 5
2. Numero pubblicazioni PUC ≥ 20% del n. totale delle pubblicazione della SSD
3. Numero pubblicazioni in Q1 ≥ 40% del n. totale delle pubblicazione della SSD
4. Volume annuo di finanziamenti extra MoH ≥ 5.000 €</t>
  </si>
  <si>
    <r>
      <rPr>
        <b/>
        <sz val="11"/>
        <color theme="1"/>
        <rFont val="Calibri"/>
        <family val="2"/>
      </rPr>
      <t xml:space="preserve">Regione Lombardia </t>
    </r>
    <r>
      <rPr>
        <sz val="11"/>
        <color theme="1"/>
        <rFont val="Calibri"/>
        <family val="2"/>
      </rPr>
      <t xml:space="preserve">
Linee guida Risk Management
</t>
    </r>
    <r>
      <rPr>
        <b/>
        <sz val="11"/>
        <color theme="1"/>
        <rFont val="Calibri"/>
        <family val="2"/>
      </rPr>
      <t xml:space="preserve">Paziente
</t>
    </r>
    <r>
      <rPr>
        <sz val="11"/>
        <color theme="1"/>
        <rFont val="Calibri"/>
        <family val="2"/>
      </rPr>
      <t xml:space="preserve">Riduzione rischio infezioni correlate all'assistenza
</t>
    </r>
    <r>
      <rPr>
        <b/>
        <sz val="11"/>
        <color theme="1"/>
        <rFont val="Calibri"/>
        <family val="2"/>
      </rPr>
      <t/>
    </r>
  </si>
  <si>
    <t xml:space="preserve">1. Numero pubblicazioni ≥ 25
2. Numero pubblicazioni PUC ≥ 35% del n. totale delle pubblicazione della SC
3. Numero pubblicazioni in Q1 ≥ 30% del n. totale delle pubblicazione della SC
4. Volume annuo di finanziamenti extra MoH ≥ 100.000 €
5. Pazienti arruolati nell'anno/pazienti attesi nell'anno ≥ 75%
</t>
  </si>
  <si>
    <t xml:space="preserve">1. Numero pubblicazioni ≥ 35 (NPI+SSD)
2. Numero pubblicazioni PUC ≥ 15% del n. totale delle pubblicazione della SC+SSD
3. Numero pubblicazioni in Q1 ≥ 50% del n. totale delle pubblicazione della SC+SSD
4. Volume annuo di finanziamenti extra MoH ≥ 10.000 € (NPI+SSD)
5. Pazienti arruolati nell'anno/pazienti attesi nell'anno ≥ 75% (NPI+SSD)
</t>
  </si>
  <si>
    <t xml:space="preserve">1. Numero pubblicazioni ≥ 35
2. Numero pubblicazioni PUC ≥ 20% del n. totale delle pubblicazione della SC
3. Numero pubblicazioni in Q1 ≥ 50% del n. totale delle pubblicazione della SC
4. Volume annuo di finanziamenti extra MoH ≥ 50.000 €
5. Pazienti arruolati nell'anno/pazienti attesi nell'anno ≥ 75%
</t>
  </si>
  <si>
    <t xml:space="preserve">1. Numero pubblicazioni ≥ 40
2. Numero pubblicazioni PUC ≥ 45% del n. totale delle pubblicazione della SC
3. Numero pubblicazioni in Q1 ≥ 55% del n. totale delle pubblicazione della SC
4. Volume annuo di finanziamenti extra MoH ≥ 150.000 €
5. Pazienti arruolati nell'anno/pazienti attesi nell'anno ≥ 75%
</t>
  </si>
  <si>
    <t xml:space="preserve">1. Numero pubblicazioni ≥ 10
2. Numero pubblicazioni PUC ≥ 40% del n. totale delle pubblicazione della SC
3. Numero pubblicazioni in Q1 ≥ 50% del n. totale delle pubblicazione della SC
4. Volume annuo di finanziamenti extra MoH ≥ 50.000 €
5. Pazienti arruolati nell'anno/pazienti attesi nell'anno ≥ 75%
</t>
  </si>
  <si>
    <t>1. Numero pubblicazioni ≥ 10
2. Numero pubblicazioni PUC ≥ 20% del n. totale delle pubblicazione della SSD
3. Numero pubblicazioni in Q1 ≥ 10% del n. totale delle pubblicazione della SSD</t>
  </si>
  <si>
    <t>Qualità e Risk Management - 
Gestione degli emocomponenti</t>
  </si>
  <si>
    <t>Attivazione interna al laboratorio del nuovo percorso di assegnazione e gestione degli emocomponenti.</t>
  </si>
  <si>
    <t>Valore della produzione:
- Ricavi prestazioni specialistica ambulatoriale € 991K</t>
  </si>
  <si>
    <t>Aumento delle disponibilità di slot ambulatoriali per l’erogazione della singola prestazione, al fine di garantire a livello complessivo un volume pari all’erogato del 2019 incrementato del 10% (prestazioni soggette a monitoraggio prime visite 89.13, Eco(color)doppler dei tronchi sovraaortici 88.73.5)
Valore della produzione:
- Ricavi prestazioni specialistica ambulatoriale € 6.840K</t>
  </si>
  <si>
    <t xml:space="preserve">Qualità e Risk Management - 
Miglioramento qualità delle cure e sicurezza del paziente </t>
  </si>
  <si>
    <t>Partecipazione ai tavoli di lavoro nazionali per la definizione e la quantificazione delle attività di monitoraggio neurofisiologico intra operatorio a supporto dell'atto chirurgico e del relativo assorbimento di risorse.</t>
  </si>
  <si>
    <t>SS Qualità e Risk Management in collaborazione Flussi Informativi</t>
  </si>
  <si>
    <t xml:space="preserve">Strutture </t>
  </si>
  <si>
    <t>DIPARTIMENTO GESTIONALE DI NEUROCHIRURGIA</t>
  </si>
  <si>
    <t>DIPARTIMENTO</t>
  </si>
  <si>
    <t>% di raggiungimento</t>
  </si>
  <si>
    <t>Performance organizzativa conseguita</t>
  </si>
  <si>
    <t>TOTALE PERFORMANCE</t>
  </si>
  <si>
    <t>SC NEUROCHIRURGIA I - NEUROCHIRURGIA ONCOLOGICA</t>
  </si>
  <si>
    <t>SC NEUROCHIRURGIA 2 - NEUROCHIRURGIA NEUROVASCOLARE E DEL BASICRANIO</t>
  </si>
  <si>
    <t>SSD NEUROCHIRURGIA FUNZIONALE</t>
  </si>
  <si>
    <t>SSD NEUROCHIRURGIA SPINALE</t>
  </si>
  <si>
    <t>SC TERAPIA INTENSIVA 1 - NEUROANESTESIA E RIANIMAZIONE</t>
  </si>
  <si>
    <t>SC RADIOTERAPIA</t>
  </si>
  <si>
    <t>SC RADIOLOGIA DIAGNOSTICA PER IMMAGINI - NEURORADIOLOGIA INTERVENZIONALE</t>
  </si>
  <si>
    <t>DIPARTIMENTO GESTIONALE DI NEUROSCIENZE CLINICHE</t>
  </si>
  <si>
    <t>SC NEUROLOGIA I - MALATTIA DI PARKINSON E DISTURBI DEL MOVIMENTO</t>
  </si>
  <si>
    <t>SC NEUROLOGIA 2 - NEURONCOLOGIA e SC NEUROLOGIA 8 - DEMENZE E PATOLOGIE DEGENERATIVE DEL SISTEMA NERVOSO CENTRALE</t>
  </si>
  <si>
    <t>SC NEUROLOGIA 3 - NEUROALGOLOGIA</t>
  </si>
  <si>
    <t>SC NEUROLOGIA 4 - NEUROIMMUNOLOGIA E MALATTIE NEUROMUSCOLARI</t>
  </si>
  <si>
    <t>SC NEUROLOGIA 9 - MALATTIE CEREBROVASCOLARI</t>
  </si>
  <si>
    <t>SC NEUROLOGIA 10 - MALATTIE NEUROLOGICHE RARE</t>
  </si>
  <si>
    <t xml:space="preserve">DIPARTIMENTO GESTIONALE DI DIAGNOSTICA E TECNOLOGIA </t>
  </si>
  <si>
    <t>SSD SERVIZIO DI MEDICINA DI LABORATORIO - SMeL 122 CON PUNTO PRELIEVI</t>
  </si>
  <si>
    <t>SC SERVIZIO DI MEDICINA DI LABORATORIO - GENETICA MEDICA E NEUROGENETICA</t>
  </si>
  <si>
    <t>SC NEURORADIOLOGIA</t>
  </si>
  <si>
    <t>SC NEUROLOGIA 5 - NEUROPATOLOGIA</t>
  </si>
  <si>
    <t>SC NEUROLOGIA 6 - NEUROFISIOPATOLOGIA</t>
  </si>
  <si>
    <t>SC NEUROLOGIA 7 - EPILETTOLOGIA CLINICA E SPERIMENTALE</t>
  </si>
  <si>
    <t>DIPARTIMENTO GESTIONALE DI NEUROSCIENZE PEDIATRICHE</t>
  </si>
  <si>
    <t>SC NEUROPSICHIATRIA INFANTILE 1 - DISORDINI DEL MOVIMENTO</t>
  </si>
  <si>
    <t>SC NEUROPSICHIATRIA INFANTILE 2 - EPILETTOLOGIA E NEUROLOGIA DELLO SVILUPPO</t>
  </si>
  <si>
    <t xml:space="preserve">1. Numero pubblicazioni ≥ 7
2. Numero pubblicazioni PUC ≥ 25% del n. totale delle pubblicazione della SC
3. Numero pubblicazioni in Q1 ≥ 25% del n. totale delle pubblicazione della SC
4. Volume annuo di finanziamenti extra MoH ≥ 5.000 €
5. Pazienti arruolati nell'anno/pazienti attesi nell'anno ≥ 75%
</t>
  </si>
  <si>
    <t xml:space="preserve">1. Numero pubblicazioni ≥ 40
2. Numero pubblicazioni PUC ≥ 35% del n. totale delle pubblicazione della SC
3. Numero pubblicazioni in Q1 ≥ 30% del n. totale delle pubblicazione della SC
4. Volume annuo di finanziamenti extra MoH ≥ 100.000 €
5. Pazienti arruolati nell'anno/pazienti attesi nell'anno ≥ 75%
</t>
  </si>
  <si>
    <t>N. di cartelle controllate / Totale dimessi SC: Controllo di almeno il 2,5% delle cartelle rispetto alla produzione del 2022
N. di cartelle conformi * / Totale cartelle controllate per SC ≥ 90% (tolleranza del 3% valutabile di caso in caso)
* la conformità delle cartelle sarà considerata sulla base della compliance rispetto alla check list, intendendo per conformità il soddisfacimento di almeno l'80% degli item, precisando che la sola assenza di un consenso informato ne invalida la conformità</t>
  </si>
  <si>
    <t>SS QUALITA' E RISK MANAGEMENT</t>
  </si>
  <si>
    <t>Rischio clinico</t>
  </si>
  <si>
    <t>Qualità</t>
  </si>
  <si>
    <t xml:space="preserve">Adeguamento e revisione della CL di valutazione interna della cartella clinica nella sezione "Assistenza e Continuità delle cure" e per la valutazione dell'utilizzo del nuovo FUT informatizzato. </t>
  </si>
  <si>
    <t>Aggiornamento della documentazione SGQ</t>
  </si>
  <si>
    <t>Definizione e analisi delle aspettative ed esigenze delle parti interessate nella documentazione SGQ (Biennale)</t>
  </si>
  <si>
    <t>SS Qualità e Risk Management</t>
  </si>
  <si>
    <t>CL revisionata</t>
  </si>
  <si>
    <t>1. 30/06/2023
2. 31/12/2023
3. 31/12/2023</t>
  </si>
  <si>
    <t>SS Qualità e Risk Management in collaborazione con SC di competenza</t>
  </si>
  <si>
    <t>DIREZIONE GENERALE</t>
  </si>
  <si>
    <t>SC Sistemi Informativi Aziendali</t>
  </si>
  <si>
    <t>SC SISTEMI INFORMATIVI AZIENDALI</t>
  </si>
  <si>
    <t>Cartella Clinica Informatizzata</t>
  </si>
  <si>
    <t>Gestione Posti Letto</t>
  </si>
  <si>
    <t>Adeguamento connettività Internet</t>
  </si>
  <si>
    <t>Innovazione tecnologica per implementare i sistemi di pagamento Pago PA</t>
  </si>
  <si>
    <t>Contabilità Analitica</t>
  </si>
  <si>
    <t>Sviluppo delle competenze digitali del personale</t>
  </si>
  <si>
    <t>Contenimento costi beni e servizi</t>
  </si>
  <si>
    <t>Osservatorio Acquisti</t>
  </si>
  <si>
    <t>Liquidazione incentivi accantonati</t>
  </si>
  <si>
    <t>Realizzazione sala monitoraggi trial clinici e progetti di ricerca</t>
  </si>
  <si>
    <t>Avvio del sistema di contabilità analitica per progetto/processo secondo le nuove linee guida sul controllo di gestione</t>
  </si>
  <si>
    <t>Implementazione del sistema di contabilità analitica tramite aggiornamento anagrafiche (Conti Coge, Fattori produttivi, ecc)</t>
  </si>
  <si>
    <t>Realizzazione corsi di formazione.</t>
  </si>
  <si>
    <t>- Attivazione corsi di formazione per favorire l'uso degli strumenti di collaboration disponibili (ad esempio one drive, posta elettronica, cartelle condivise).</t>
  </si>
  <si>
    <r>
      <rPr>
        <b/>
        <sz val="11"/>
        <color theme="1"/>
        <rFont val="Calibri"/>
        <family val="2"/>
      </rPr>
      <t xml:space="preserve">Regione Lombardia - Regole di sistema </t>
    </r>
    <r>
      <rPr>
        <sz val="11"/>
        <color theme="1"/>
        <rFont val="Calibri"/>
        <family val="2"/>
      </rPr>
      <t xml:space="preserve">
</t>
    </r>
    <r>
      <rPr>
        <b/>
        <sz val="11"/>
        <color theme="1"/>
        <rFont val="Calibri"/>
        <family val="2"/>
      </rPr>
      <t xml:space="preserve">Rispetto Bilancio Previsione Economico 
</t>
    </r>
    <r>
      <rPr>
        <sz val="11"/>
        <color theme="1"/>
        <rFont val="Calibri"/>
        <family val="2"/>
      </rPr>
      <t xml:space="preserve">Contributo al pieno rispetto a livello regionale del tetto di spesa pari a 4,4% del fabbisogno sanitario standard fissato dalla norma di cui all’art. 9 ter, co. 1, lett. B) del DL 78/2015.
</t>
    </r>
    <r>
      <rPr>
        <b/>
        <sz val="11"/>
        <color theme="1"/>
        <rFont val="Calibri"/>
        <family val="2"/>
      </rPr>
      <t xml:space="preserve">Paziente
</t>
    </r>
    <r>
      <rPr>
        <sz val="11"/>
        <color theme="1"/>
        <rFont val="Calibri"/>
        <family val="2"/>
      </rPr>
      <t xml:space="preserve">Ottimizzazione utilizzo delle risorse garantendo la qualità dell'assistenza. </t>
    </r>
  </si>
  <si>
    <t>Contributo della SC al rispetto al tetto di spesa di BPE di riduzione del costo per altri beni e servizi (-7,46% rispetto al IV CET 2022 per un importo complessivo di € 1.233K) attraverso:
- Incontri di coordinamento finalizzati alla verifica della spesa rispetto della programmazione dei costi, per eventuale diversa allocazione delle risorse.</t>
  </si>
  <si>
    <t>Liquidazione incentivi accantonati ai sensi dell'art. 113 del Decreto legislativo n. 50/2016</t>
  </si>
  <si>
    <t>- Individuazione del personale coinvolto nelle singole procedure al fine dell'erogazione degli incentivi accantonati relativi agli anni 2018 e 2019 da trasmette alla SC Gestione e Sviluppo Risorse Umane</t>
  </si>
  <si>
    <t>FUNZIONE CONTROLLO DI GESTIONE</t>
  </si>
  <si>
    <t>Contabilità analitica</t>
  </si>
  <si>
    <t>Tariffario prestazioni diagnostiche</t>
  </si>
  <si>
    <t>Funzione Controllo di Gestione in collaborazione con SC Gestione Amministrativa della Ricerca e delle Sperimentazioni Cliniche e Contabilità Analitica e SC Sistemi Informativi Aziendali</t>
  </si>
  <si>
    <t>Funzione Controllo di Gestione in collaborazione con SS Qualità e Risk Management</t>
  </si>
  <si>
    <t>1. 30/09/2023
2. 31/12/2023</t>
  </si>
  <si>
    <t>Funzione Controllo di Gestione in collaborazione con SC di competenza</t>
  </si>
  <si>
    <r>
      <rPr>
        <b/>
        <sz val="12"/>
        <color theme="1"/>
        <rFont val="Calibri"/>
        <family val="2"/>
      </rPr>
      <t xml:space="preserve">Regione Lombardia - Regole di sistema </t>
    </r>
    <r>
      <rPr>
        <sz val="12"/>
        <color theme="1"/>
        <rFont val="Calibri"/>
        <family val="2"/>
      </rPr>
      <t xml:space="preserve">
</t>
    </r>
    <r>
      <rPr>
        <b/>
        <sz val="12"/>
        <color theme="1"/>
        <rFont val="Calibri"/>
        <family val="2"/>
      </rPr>
      <t xml:space="preserve">Rispetto Bilancio Previsione Economico 
</t>
    </r>
    <r>
      <rPr>
        <sz val="12"/>
        <color theme="1"/>
        <rFont val="Calibri"/>
        <family val="2"/>
      </rPr>
      <t xml:space="preserve">Contributo al pieno rispetto a livello regionale del tetto di spesa pari a 4,4% del fabbisogno sanitario standard fissato dalla norma di cui all’art. 9 ter, co. 1, lett. B) del DL 78/2015.
</t>
    </r>
    <r>
      <rPr>
        <b/>
        <sz val="12"/>
        <color theme="1"/>
        <rFont val="Calibri"/>
        <family val="2"/>
      </rPr>
      <t xml:space="preserve">Paziente
</t>
    </r>
    <r>
      <rPr>
        <sz val="12"/>
        <color theme="1"/>
        <rFont val="Calibri"/>
        <family val="2"/>
      </rPr>
      <t xml:space="preserve">Ottimizzazione utilizzo delle risorse garantendo la qualità dell'assistenza. </t>
    </r>
  </si>
  <si>
    <t>Monitoraggio incontri di coordinamento finalizzati alla verifica della spesa rispetto della programmazione dei costi, per eventuale diversa allocazione delle risorse.</t>
  </si>
  <si>
    <t>Funzione Controllo di Gestione in collaborazione con SC Bilancio e Programmazione Finanziaria e SC Provveditorato e Economato</t>
  </si>
  <si>
    <t>SERVIZIO PREVENZIONE E PROTEZIONE</t>
  </si>
  <si>
    <t>Sicurezza antincendio</t>
  </si>
  <si>
    <t>Sicurezza</t>
  </si>
  <si>
    <t>1. Servizio Prevenzione e Protezione, in collaborazione SC Gestione Tecnico Patrimoniale
2. Servizio Prevenzione e Protezione in collaborazione SS Direzione Medica di Presidio</t>
  </si>
  <si>
    <t>1. 30/06/2022
2. 31/12/2023</t>
  </si>
  <si>
    <t>Servizio Prevenzione e Protezione</t>
  </si>
  <si>
    <t xml:space="preserve">1. entro il 4 aprile 2023
entro il 4 luglio 2023
entro il 4 ottobre 2023
entro il 4 gennaio 2024 </t>
  </si>
  <si>
    <t>2. 31/12/2023</t>
  </si>
  <si>
    <t>Servizio Prevenzione e Protezione in collaborazione con SC competenti</t>
  </si>
  <si>
    <t>Servizio Prevenzione e Protezione in collaborazione con SS Qualità e Risk Management</t>
  </si>
  <si>
    <t>SC GESTIONE TECNICO PATRIMONIALE</t>
  </si>
  <si>
    <t>Realizzazione Città della Salute e della Ricerca (CdSR)</t>
  </si>
  <si>
    <t>Realizzazione attività in coordinamento con INT e Aria SpA.</t>
  </si>
  <si>
    <t>Razionalizzazione delle sedi per l’ottimizzazione delle risorse</t>
  </si>
  <si>
    <t>- Monitoraggio delle attività e stato avanzamento delle stesse  previste nel cronoprogramma</t>
  </si>
  <si>
    <t>Trasformazione locale Banca, adiacente alla Biblioteca, in sala monitoraggi trial clinici e progetti di ricerca.</t>
  </si>
  <si>
    <t>Percorso attuativo della certificabilità dei bilanci</t>
  </si>
  <si>
    <t>Revisione procedure: PR 104 Gestione dei beni immobili, PR 108 Manutenzione e riparazioni.</t>
  </si>
  <si>
    <t>Gestione beni immobili da eredità/donazione</t>
  </si>
  <si>
    <t>Procedure per alienazione beni immobili ricevuti in eredità/donazione (continuazione attività anno precedente).</t>
  </si>
  <si>
    <t>Indice di tempestività dei pagamenti e riduzione dello stock di debito</t>
  </si>
  <si>
    <t>1. Indice di tempestività di pagamento negativo
2. Riduzione nel 2023 di almeno il 10% dello stock di debito rispetto al 2022</t>
  </si>
  <si>
    <t xml:space="preserve">SC Gestione Tecnico Patrimoniale </t>
  </si>
  <si>
    <t>SC Gestione Tecnico Patrimoniale  in collaborazione con SC Bilancio e Programmazione Finanziaria e SS Qualità e Risk Management</t>
  </si>
  <si>
    <t>SC AFFARI GENERALI E LEGALI</t>
  </si>
  <si>
    <t>Gestione dei sinistri</t>
  </si>
  <si>
    <t xml:space="preserve">Adeguamento delle modalità di funzionamento e delle attività svolte dal Comitato Valutazione Sinistri alle linee di indirizzo definite dal Decreto della DG Welfare n. 15406 del 27/10/2022, secondo quanto previsto dalla  DGR n. XI/7758 del 28 dicembre 2022 - Regole 2023. </t>
  </si>
  <si>
    <t>Revisione della procedura di gestione delle richieste di risarcimento danni presentate dai pazienti (PR 58).</t>
  </si>
  <si>
    <t>Procedure per alienazione beni immobili ricevuti in eredità/donazione  (continuazione attività anno precedente).</t>
  </si>
  <si>
    <t>Gestione beni mobili da eredità/donazione</t>
  </si>
  <si>
    <t>Ricognizione beni mobili e relativa destinazione di utilizzo (continuazione attività anno precedente).</t>
  </si>
  <si>
    <t>1. 31/05/2023
2. 31/12/2023
3. 31/12/2023</t>
  </si>
  <si>
    <t xml:space="preserve">Implementazione del nuovo sistema amministrativo contabile ERP integrato con INT </t>
  </si>
  <si>
    <t>Messa in esercizio del sistema e delle sue fasi applicative (continuazione attività anno precedente).</t>
  </si>
  <si>
    <t>Contributo della SC per quanto di competenza.</t>
  </si>
  <si>
    <t>Regolamenti aziendali</t>
  </si>
  <si>
    <t>1. Assegnazione della revisione dei Regolamenti alle SC di competenza (continuazione attività anno precedente).
2. Revisione regolamenti aziendali per quanto di competenza della SC, nel rispetto delle normative vigenti.</t>
  </si>
  <si>
    <t>1. Indice di tempestività di pagamento negativo.
2. Riduzione nel 2023 di almeno il 10% dello stock di debito rispetto al 2022.</t>
  </si>
  <si>
    <t>- Contributo della SC per quanto di competenza.
- Associazione ordini a chiave contabile.</t>
  </si>
  <si>
    <t>Trasparenza e Anticorruzione</t>
  </si>
  <si>
    <t>Integrazione Piano di internal audit (Deliberazione n. 50 del 30 gennaio 2023).</t>
  </si>
  <si>
    <t xml:space="preserve">Realizzazione di audit finalizzato alla verifica della regolarità amministrativa e contabile delle procedure di acquisto attraverso l'utilizzo delle determinazioni dirigenziali. </t>
  </si>
  <si>
    <t>SC Affari Generali e Legali</t>
  </si>
  <si>
    <t>SC PROVVEDITORATO-ECONOMATO</t>
  </si>
  <si>
    <t xml:space="preserve">Completamento alimentazione del nuovo sistema amministrativo contabile ERP integrato con INT </t>
  </si>
  <si>
    <t>Completamento fasi applicative.</t>
  </si>
  <si>
    <t>Completamento del 100% anagrafiche dei Dispositivi Medici: Codice CND, numero di repertorio (se esistente), ecc.</t>
  </si>
  <si>
    <t>1. Indice di tempestività di pagamento negativo.
2. Riduzione nel 2023 di almeno il 10% dello stock di debito rispetto al 2022 (continuazione attività anno precedente).</t>
  </si>
  <si>
    <t>Gestione ordini</t>
  </si>
  <si>
    <t>Evasione tempestiva ordini nel rispetto delle tempistiche riportate nella procedura PR 117b - Procedura per la gestione dei magazzini di primo livello.</t>
  </si>
  <si>
    <t>Mensile/
Trimestrale</t>
  </si>
  <si>
    <t>Riduzione N. Determinazioni Dirigenziali</t>
  </si>
  <si>
    <t>Riduzione del numero Determinazioni Dirigenziali per espletamento procedure autonome.</t>
  </si>
  <si>
    <t xml:space="preserve">- Raccolta del fabbisogno dalle Strutture della Fondazione.
- Riduzione di almeno 20% del numero delle Determinazioni Dirigenziali per l'espletamento delle procedure autonome nel 2023 rispetto alle procedure autonome effettuate nel 2022.
- Definizione di procedure-quadro per tutte le tipologie di beni (salvo infungibili/esclusivi). 
</t>
  </si>
  <si>
    <t>Allestimento interni (es: ordini arredi, ecc).</t>
  </si>
  <si>
    <t>Flusso Dispositivi Medici</t>
  </si>
  <si>
    <t>Monitoraggio copertura flusso DM. 
La spesa rilevata nel periodo Gennaio-Dicembre 2023 deve coprire almeno il 75% dei costi rilevati dal Modello di Conto Economico (voci B.1.A.3.1. Dispositivi medici e B.1.A.3.2. Dispositivi medici impiantabili attivi).</t>
  </si>
  <si>
    <t>Revisione procedure PAC: PR 103 Redazione Piano Investimenti, PR 107 Gestione di immobilizzazioni immateriali,  PR 109 Inventario fisico periodico.
- Revisione procedure: PR 10 Acquisizione di beni e servizi, PR 42 Controllo delle forniture e per la valutazione dei fornitori, PR 44 Gestione del Magazzino.</t>
  </si>
  <si>
    <t>Campagna 5x1000</t>
  </si>
  <si>
    <t>Supporto amministrativo alla realizzazione della campagna 5x1000.</t>
  </si>
  <si>
    <t>Realizzazione delle attività previste.</t>
  </si>
  <si>
    <t>SC Provveditorato-Economato</t>
  </si>
  <si>
    <t>SC Provveditorato-Economato in collaborazione con SC Bilancio e Programmazione Finanziaria e SS Qualità e Risk Management</t>
  </si>
  <si>
    <t>SC GESTIONE E SVILUPPO RISORSE UMANE</t>
  </si>
  <si>
    <t xml:space="preserve">Completamento integrazione software di gestione delle Risorse Umane con sistema amministrativo contabile ERP e Contabilità analitica </t>
  </si>
  <si>
    <t xml:space="preserve">1. Completamento anagrafiche nel software di gestione del personale. </t>
  </si>
  <si>
    <t xml:space="preserve">1. Aggiornamento periodico anagrafiche. </t>
  </si>
  <si>
    <t xml:space="preserve"> Mensile</t>
  </si>
  <si>
    <t xml:space="preserve">2. Implementazione integrazione. </t>
  </si>
  <si>
    <t>2. Realizzazione integrazione automatica dati economici costo del personale  in contabilità generale e contabilità analitica.</t>
  </si>
  <si>
    <t>3. Verifica estrazione FTE in coerenza con nuove linee guida controllo di gestione.</t>
  </si>
  <si>
    <t>3. Estrazione automatica FTE per centro di costo e fattore produttivo.</t>
  </si>
  <si>
    <t>Miglioramento organizzativo</t>
  </si>
  <si>
    <t>Riorganizzazione e condivisione della documentazione della SC al fine di migliorare la gestione delle informazioni e il monitoraggio scadenze anche con le altre Strutture/Funzioni della Fondazione.</t>
  </si>
  <si>
    <t>1. Creazione di cartelle condivise/database.
2. Monitoraggio scadenze.</t>
  </si>
  <si>
    <t>1. 30/06/2023
2. Trimestrale</t>
  </si>
  <si>
    <t>Revisione regolamenti aziendali per quanto di competenza della SC, nel rispetto delle normative vigenti.</t>
  </si>
  <si>
    <t>Prosecuzione  aggiornamento del 100% dei regolamenti aziendali assegnati dalla SC Affari Generali e Legali.</t>
  </si>
  <si>
    <t>1. Indice di tempestività di pagamento negativo
2. Riduzione nel 2023 di almeno il 10% dello stock di debito rispetto al 2022.</t>
  </si>
  <si>
    <t>- Contributo della SC per quanto di competenza
- Associazione ordini a chiave contabile.</t>
  </si>
  <si>
    <t>Revisione procedure.</t>
  </si>
  <si>
    <t>- Revisione procedure: PR 12 Gestione della SC Risorse Umane; PR 41 Gestione delle job description.</t>
  </si>
  <si>
    <t>- Delibera liquidazione e pagamento al personale avente diritto (SC Gestione Tecnico Patrimoniale, SC Provveditorato Economato, SS Ingegneria Clinica, SC Servizio Informatico).</t>
  </si>
  <si>
    <t>SC BILANCIO E PROGRAMMAZIONE FINANZIARIA</t>
  </si>
  <si>
    <t>Integrazione contabilità analitica nel nuovo sistema amministrativo contabile ERP integrato con INT</t>
  </si>
  <si>
    <t>Integrazione FP contabilità analitica nel nuovo sistema amministrativo contabile ERP integrato con INT e per le attività della SC Gestione Amministrativa della Ricerca e delle Sperimentazioni Cliniche e Contabilità Analitica, in coerenza con le nuove linee guida per il controllo di gestione.</t>
  </si>
  <si>
    <t>Attività di supporto per integrazione Fattore Produttivo di contabilità analitica come attributo del Conto di Contabilità Generale.</t>
  </si>
  <si>
    <t>Indice di tempestività dei pagamenti</t>
  </si>
  <si>
    <t>Monitoraggio indice di tempestività di pagamento.</t>
  </si>
  <si>
    <t>Indice di tempestività di pagamento negativo.</t>
  </si>
  <si>
    <t>Riduzione dello stock di debito</t>
  </si>
  <si>
    <t>Monitoraggio stock di debito.</t>
  </si>
  <si>
    <t>Riduzione nel 2023 di almeno il 10% dello stock di debito rispetto al 2022.</t>
  </si>
  <si>
    <t>Revisione regolamenti aziendali per quanto di competenza della SC nel rispetto delle normative vigenti (continuazione attività anno precedente).</t>
  </si>
  <si>
    <t>‐ verifica, aggiornamento, funzionamento dei controlli, livello di implementazione delle procedure PAC adottate;
‐ verifica dell’esistenza di ulteriori controlli implementati in azienda, ma non tracciati nelle procedure amministrativo-contabili;
- revisione procedure in scadenza: PR 103 Redazione Piano Investimenti, PR 104 Gestione dei beni immobili, PR 105 Gestione delle attrezzature sanitarie, PR 106 Gestione di altri beni mobili, PR 107 Gestione di immobilizzazini immateriali, PR 108 Manutenzione e riparazioni, PR 109 Inventario fisico periodico, PR 110 Riconciliazioni tra libro cespite e contabilità generale, PR 113 Lasciti e donazioni da privati vincolati a investimenti, PR 115 Impiego di corrispettivi derivanti da alienazioni di cespiti la cui acquisizione è stata interamente o parzialmente finanziata da cobntributi in c/capitale, lasciti e donazioni.</t>
  </si>
  <si>
    <t>Servizio tesoreria</t>
  </si>
  <si>
    <t>Riorganizzazione servizio tesoreria alla luce della chiusura dello sportello Banca nella sede di via Celoria, adiacente alla Biblioteca</t>
  </si>
  <si>
    <t>Definizione nuove procedure per la gestione del servizio tesoreria.</t>
  </si>
  <si>
    <t>Regolamento Generale Contabilità</t>
  </si>
  <si>
    <t>Adeguamento Regolamento Generale Contabilità secondo la normativa in vigore e aderenza al PAC.</t>
  </si>
  <si>
    <t>- Verifica contabile quota degli incentivi accantonati relativi agli anni 2018 e 2019 e comunicazione agli uffici competenti per la ripartizione (SC Gestione Tecnico Patrimoniale, SC Provveditorato Economato, SS Ingegneria Clinica, SC Sistemi Informativi Aziendali).</t>
  </si>
  <si>
    <t>SC Bilancio e Programmazione Finanziaria</t>
  </si>
  <si>
    <t>SC Bilancio e Programmazione Finanziaria  in collaborazione con SS Qualità e Risk Management e SC per competenza</t>
  </si>
  <si>
    <t>SC Bilancio e Programmazione Finanziaria in collaborazione con Area Accoglienza e  CUP aziendale</t>
  </si>
  <si>
    <t>SC Gestione e Sviluppo Risorse Umane</t>
  </si>
  <si>
    <t>SC Gestione e Sviluppo Risorse Umane in collaborazione con SS Qualità e Risk Management</t>
  </si>
  <si>
    <t>SC Gestione e Sviluppo Risorse Umane in collaborazione con SC SC Sistemi Informativi Aziendali</t>
  </si>
  <si>
    <t>SC GESTIONE AMMINISTRATIVA DELLA RICERCA E DELLE SPERIMENTAZIONI CLINICHE E CONTABILITA' ANALITICA</t>
  </si>
  <si>
    <t>Regolamento Trial</t>
  </si>
  <si>
    <t>Aggiornamento Regolamento Trial secondo la nuova normativa</t>
  </si>
  <si>
    <t>Adozione Regolamento</t>
  </si>
  <si>
    <t>Sponsorizzazioni a favore di progetti in ambito sanitario e di ricerca</t>
  </si>
  <si>
    <t xml:space="preserve">Revisione del Regolamento sulla disciplina e gestione delle sponsorizzazioni </t>
  </si>
  <si>
    <t>Gestione Progetti di ricerca</t>
  </si>
  <si>
    <t>Implementazione del software di gestione dei progetti di ricerca e del software di gestione dei trial clinici della Fondazione.</t>
  </si>
  <si>
    <t>Messa a regime del software gestione dei progetti di ricerca e dei trial clinici</t>
  </si>
  <si>
    <t xml:space="preserve">SC Gestione Amministrativa della Ricerca e delle Sperimentazioni Cliniche e Contabilità Analitica </t>
  </si>
  <si>
    <t>SC Gestione Amministrativa della Ricerca e delle Sperimentazioni Cliniche e Contabilità Analitica, in collaborazione con SC Sistemi Informativi Aziendali e Funzione Controllo di Gestione</t>
  </si>
  <si>
    <t>SC Gestione Amministrativa della Ricerca e delle Sperimentazioni Cliniche e Contabilità Analitica</t>
  </si>
  <si>
    <t>DIPARTIMENTO AMMNISTRATIVO</t>
  </si>
  <si>
    <t>1. Coordinamento/adeguamento piano emergenza (15).
2. Aggiornamento Documentazione e adozione Delibera (5).</t>
  </si>
  <si>
    <t>Formazione e sensibilizzazione del personale alla gestione di emergenze incendi presso la Fondazione.</t>
  </si>
  <si>
    <r>
      <rPr>
        <b/>
        <sz val="12"/>
        <rFont val="Calibri"/>
        <family val="2"/>
      </rPr>
      <t xml:space="preserve">Regione Lombardia - Regole di sistema </t>
    </r>
    <r>
      <rPr>
        <sz val="12"/>
        <rFont val="Calibri"/>
        <family val="2"/>
      </rPr>
      <t xml:space="preserve">
</t>
    </r>
    <r>
      <rPr>
        <b/>
        <sz val="12"/>
        <rFont val="Calibri"/>
        <family val="2"/>
      </rPr>
      <t xml:space="preserve">Rispetto Bilancio Previsione Economico 
</t>
    </r>
    <r>
      <rPr>
        <sz val="12"/>
        <rFont val="Calibri"/>
        <family val="2"/>
      </rPr>
      <t xml:space="preserve">Contributo al pieno rispetto a livello regionale del tetto di spesa pari a 4,4% del fabbisogno sanitario standard fissato dalla norma di cui all’art. 9 ter, co. 1, lett. B) del DL 78/2015.
</t>
    </r>
    <r>
      <rPr>
        <b/>
        <sz val="12"/>
        <rFont val="Calibri"/>
        <family val="2"/>
      </rPr>
      <t xml:space="preserve">Paziente
</t>
    </r>
    <r>
      <rPr>
        <sz val="12"/>
        <rFont val="Calibri"/>
        <family val="2"/>
      </rPr>
      <t xml:space="preserve">Ottimizzazione utilizzo delle risorse garantendo la qualità dell'assistenza. </t>
    </r>
  </si>
  <si>
    <t>Contributo della SC al rispetto al tetto di spesa di BPE di riduzione del costo per altri beni e servizi (-7,46% rispetto al IV CET 2022 per un importo complessivo di € 1.233K) attraverso:
1. Incontri di coordinamento finalizzati alla verifica della spesa rispetto della programmazione dei costi, per eventuale diversa allocazione delle risorse.</t>
  </si>
  <si>
    <t>2. Ricognizione spese in ambito sicurezza e adozione Delibera.</t>
  </si>
  <si>
    <t>Aggiornamento del Documento di Valutazione del Rischio da Movimentazione Pazienti (MAPO).</t>
  </si>
  <si>
    <t>Aggiornamento documentazione SGQ (Procedure, Moduli, IO).</t>
  </si>
  <si>
    <t>Mod106 - Scheda di rilevazione per la valutazione del Rischio di Esposizione ad Agenti Cancerogeni e/o Mutageni.      
Mod154 - Identificazione lavoratori videoterminalisti (ai sensi del D.Lgs. 81/08 e smi).      
Mod172 - Schema riassuntivo follow up controlli infortuni biologici.
Mod180 - Verifica periodica contenuto cassetta pronto soccorso. 
PR99 - Procedura per la gestione in sicurezza delle bombole di ossigeno.</t>
  </si>
  <si>
    <t>Gestione Eventi Avversi, Incident, Near miss, Eventi sentinella</t>
  </si>
  <si>
    <t>Partecipazione ai Collegi di Direzione regionali e rispetto del cronoprogramma.</t>
  </si>
  <si>
    <t>- Definizione cronoprogramma e realizzazione delle attività previste.</t>
  </si>
  <si>
    <t>Adeguamento sistema informativo per assegnazione paziente/posto letto.</t>
  </si>
  <si>
    <t>- Definizione cronoprogramma attività.
- Verbale di collaudo.</t>
  </si>
  <si>
    <t>Rispetto DGR XI/4386/2021 e della DGR  XI 4928/2021.</t>
  </si>
  <si>
    <t>- Realizzazione e collaudo del progetto. 
- Invio richiesta erogazione finanziamento vs Regione Lombardia.</t>
  </si>
  <si>
    <t>Avvio del sistema di contabilità analitica per progetto/processo secondo le nuove linee guida sul controllo di gestione.</t>
  </si>
  <si>
    <t>Implementazione del sistema di contabilità analitica tramite aggiornamento anagrafiche (Conti Coge, Fattori produttivi, ecc).</t>
  </si>
  <si>
    <t>Revisione del Disciplinare per l'utilizzo delle Risorse ICT.</t>
  </si>
  <si>
    <t>Adozione delibera DG.</t>
  </si>
  <si>
    <t>Adeguamento flusso osservatorio Acquisti come da nuove specifiche regionali.</t>
  </si>
  <si>
    <t>- Verbale di collaudo.</t>
  </si>
  <si>
    <t>Liquidazione incentivi accantonati ai sensi dell'art. 113 del Decreto legislativo n. 50/2016.</t>
  </si>
  <si>
    <t>Allestimento locali per la parte di competenza ICT.</t>
  </si>
  <si>
    <r>
      <rPr>
        <b/>
        <sz val="12"/>
        <color theme="1"/>
        <rFont val="Calibri"/>
        <family val="2"/>
        <scheme val="minor"/>
      </rPr>
      <t>Regione Lombardia - Regole di Sistema
Area Controllo di Gestione</t>
    </r>
    <r>
      <rPr>
        <sz val="12"/>
        <color theme="1"/>
        <rFont val="Calibri"/>
        <family val="2"/>
        <scheme val="minor"/>
      </rPr>
      <t xml:space="preserve">
Avvio del sistema di contabilità analitica per progetto/processo secondo le nuove linee guida sul Controllo di Gestione.</t>
    </r>
  </si>
  <si>
    <t xml:space="preserve">Supporto all'implementazione del sistema di contabilità analitica tramite aggiornamento anagrafiche (Centri di Costo, ecc). </t>
  </si>
  <si>
    <r>
      <rPr>
        <b/>
        <sz val="12"/>
        <color theme="1"/>
        <rFont val="Calibri"/>
        <family val="2"/>
        <scheme val="minor"/>
      </rPr>
      <t xml:space="preserve">Regione Lombardia - Regole di Sistema
Area Controllo di Gestione
</t>
    </r>
    <r>
      <rPr>
        <sz val="12"/>
        <color theme="1"/>
        <rFont val="Calibri"/>
        <family val="2"/>
        <scheme val="minor"/>
      </rPr>
      <t xml:space="preserve">Revisione Procedura in coerenza con le nuove Linee Guida per il Controllo di Gestione. 
</t>
    </r>
  </si>
  <si>
    <t>Revisione procedura PR 36 alla luce delle nuove linee guida per il Controllo di Gestione.</t>
  </si>
  <si>
    <r>
      <t xml:space="preserve">Aggiornamento Delibera n. 343 del 23 giugno 2021.
</t>
    </r>
    <r>
      <rPr>
        <b/>
        <sz val="12"/>
        <color theme="1"/>
        <rFont val="Calibri"/>
        <family val="2"/>
        <scheme val="minor"/>
      </rPr>
      <t xml:space="preserve">Strutture Sanitarie, Paziente
</t>
    </r>
    <r>
      <rPr>
        <sz val="12"/>
        <color theme="1"/>
        <rFont val="Calibri"/>
        <family val="2"/>
        <scheme val="minor"/>
      </rPr>
      <t>Aggiornamento Tariffario.</t>
    </r>
  </si>
  <si>
    <t>- 1. Condivisione Tariffario con SC di competenza.
- 2. Approvazione Tariffario (Deliberazione del DG).</t>
  </si>
  <si>
    <t>1. Definizione studio di fattibilità tecnico-economica
2. Presentazione al CdA
3. Monitoraggio stato avanzamento attività previste nel cronoprogramma 
4. Realizzazione opere murarie</t>
  </si>
  <si>
    <t>1. 30/04/2023
2. 30/05/2023
3. 31/07/2023
4. 31/07/2023</t>
  </si>
  <si>
    <t>- Individuazione del personale coinvolto nelle singole procedure al fine dell'erogazione degli incentivi accantonati relativi agli anni 2018 e 2019 da trasmette alla SC Gestione e Sviluppo Risorse Umane.</t>
  </si>
  <si>
    <t xml:space="preserve">Contributo della SC al rispetto al tetto di spesa di BPE di riduzione del costo per altri beni e servizi (-7,46% rispetto al IV CET 2022 per un importo complessivo di € 1.233K) attraverso:
- Incontri di coordinamento finalizzati alla verifica della spesa rispetto della programmazione dei costi, per eventuale diversa allocazione delle risorse. </t>
  </si>
  <si>
    <t>Revisione Procedure</t>
  </si>
  <si>
    <t>- Revisione procedure: PR 53 Gestione dei sinistri, PR 54 Definizione delle competenze e delle modalità di funzionamento del Collegio di Direzione.</t>
  </si>
  <si>
    <t>SC Affari Generali e Legali  in collaborazione con SS Qualità e Risk Management</t>
  </si>
  <si>
    <t>SC DIREZIONE AZIENDALE PROFESSIONI SANITARIE (DAPS)</t>
  </si>
  <si>
    <t>Aumento delle disponibilità di slot ambulatoriali per l’erogazione della singola prestazione, al fine di garantire a livello complessivo un volume pari all’erogato del 2019 incrementato del 10%, in ottemperanza della DGR 88/2023.
1. miglioramento dell'utilizzo dei posti letto, tasso di saturazione del Dipartimento Neuroscienze Cliniche ≥ 82%.
2. incremento attività ambulatoriale PAC. 
3. supporto DAPS per mantenimento del budget finanziato.</t>
  </si>
  <si>
    <t xml:space="preserve">Gestione scarichi magazzino </t>
  </si>
  <si>
    <t>Revisione anagrafiche DM e gestione scarichi e scorte di magazzino.</t>
  </si>
  <si>
    <t>31/05/2023
2. Mensile/Trimestrale
3. Mensile/Trimestrale</t>
  </si>
  <si>
    <t xml:space="preserve">Definizione dei criteri riferibili alle condizioni di allettamento per  la somministrazione della scala di Braden
- definizione dei criteri per la rivalutazione del rischio cadute nei pazienti post-operati con cambiamento delle capacità di autonomia motoria. </t>
  </si>
  <si>
    <t xml:space="preserve">Revisione della procedura relativa alle lesioni da pressione.
Revisione ed integrazione della procedura del Rischio caduta. </t>
  </si>
  <si>
    <t xml:space="preserve">SC DAPS </t>
  </si>
  <si>
    <t>SC DAPS</t>
  </si>
  <si>
    <t>DIREZIONE SANITARIA</t>
  </si>
  <si>
    <t>SS DIREZIONE MEDICA DI PRESIDIO</t>
  </si>
  <si>
    <t>Aumento delle disponibilità di slot ambulatoriali per l’erogazione della singola prestazione, al fine di garantire a livello complessivo un volume pari all’erogato del 2019 incrementato del 10%, in ottemperanza della DGR 88/2023.
1. miglioramento dell'utilizzo dei posti letto, tasso di saturazione del Dipartimento Neuroscienze Cliniche ≥ 82%.
2. incremento attività ambulatoriale PAC. 
3. mantenimento del budget finanziato.</t>
  </si>
  <si>
    <t>Spazi sede Amadeo e Bicocca</t>
  </si>
  <si>
    <t xml:space="preserve">Analisi per eventuale ottimizzazione degli spazi. </t>
  </si>
  <si>
    <t>Realizzazione documento di valutazione.</t>
  </si>
  <si>
    <t>Gestione epidemia COVID</t>
  </si>
  <si>
    <r>
      <t xml:space="preserve">Coordinamento COVID all'interno dell'Istituto.
</t>
    </r>
    <r>
      <rPr>
        <b/>
        <sz val="12"/>
        <rFont val="Calibri"/>
        <family val="2"/>
      </rPr>
      <t xml:space="preserve">Paziente
</t>
    </r>
    <r>
      <rPr>
        <sz val="12"/>
        <rFont val="Calibri"/>
        <family val="2"/>
      </rPr>
      <t>Sicurezza del paziente.</t>
    </r>
  </si>
  <si>
    <t xml:space="preserve">Aggiornamento indicazioni interne secondo norme regionali e nazionali; costante monitoraggio dei tamponi di pazienti e dipendenti. </t>
  </si>
  <si>
    <t>Aggiornamento Documentazione propedeutico ai fini dell'iter deliberativo.</t>
  </si>
  <si>
    <t xml:space="preserve">Revisione Procedure e/o Istruzioni Operative
</t>
  </si>
  <si>
    <t>Verifica validità delle seguenti procedure e istruzioni operative di SGQ per eventuale aggiornamento/approvazione/pubblicazione:
- PR68: TB
- PR21: Procedura di gestione delle attività effettuate nell'area a ciclo diurno
- PR19: Procedura per la gestione del paziente deceduto
- IO55a: Istruzione Operativa per la gestione del campione istologico da interventi di chirurgia dell'epilessia 
- IO87: Gestione del paziente nelle aree ambulatoriali.</t>
  </si>
  <si>
    <t xml:space="preserve">SS Direzione Medica di Presidio  </t>
  </si>
  <si>
    <t>SS Direzione Medica di Presidio  in collaborazione Servizio Prevenzione e Protezione</t>
  </si>
  <si>
    <t>SS Direzione Medica di Presidio   in collaborazione con SS Qualità e Risk Management</t>
  </si>
  <si>
    <t>SS FARMACIA OSPEDALIERA</t>
  </si>
  <si>
    <t xml:space="preserve">Contributo al rispetto al tetto di spesa di BPE di riduzione del costo per dispositivi medici 
(-7,4% rispetto al IV CET 2022 per un importo complessivo di € 463K) attraverso:
- Incontri di coordinamento finalizzati alla verifica della spesa rispetto della programmazione dei costi, per eventuale diversa allocazione delle risorse.
</t>
  </si>
  <si>
    <t>Completezza flusso Dispositivi Medici (DM).</t>
  </si>
  <si>
    <t xml:space="preserve">Vigilanza dell'utilizzo dei farmaci presso le SS.CC./ Servizi </t>
  </si>
  <si>
    <t xml:space="preserve">1. Controllo in tutti gli armadi farmaceutici di reparto ≥ 1.
2. Verifica degli armadi farmaceutici di reparto per i quali sono state riscontrate eventuali criticità. </t>
  </si>
  <si>
    <t xml:space="preserve">entro il 31.07.2023 primo controllo; 
entro il 31.12.2023 eventuale secondo controllo </t>
  </si>
  <si>
    <t>Adesione a gare ARIA, Consip e/ o di ASST  per farmaci e DM</t>
  </si>
  <si>
    <t xml:space="preserve">Diminuzione degli acquisti sotto soglia. </t>
  </si>
  <si>
    <t>- Riduzione di almeno 20% (*) del numero delle Determinazioni Dirigenziali per l'espletamento delle procedure autonome nel 2023 rispetto alle procedure autonome effettuate nel 2022, in collaborazione con SC Provveditorato - Economato
(*) al netto di urgenze motivate e documentate.</t>
  </si>
  <si>
    <t xml:space="preserve">Conto Economico Trimestrale (CET) </t>
  </si>
  <si>
    <t>Trasmissione dei dati relativi alla variazione dei fabbisogni costo di: Farmaci File F, Doppio canale, Emoderivati Intercompany, Emoderivati in formulazione commerciale.</t>
  </si>
  <si>
    <t>Trial clinici e utilizzo di farmaci ad uso compassionevole</t>
  </si>
  <si>
    <t>- Verifica con il personale sanitario del n. pazienti previsti
- Comunicazione del fabbisogno di farmaci alla SC Provveditorato Economato
- Valutazione degli aspetti regolatori (AIFA, DG Welfare).</t>
  </si>
  <si>
    <t xml:space="preserve">Revisione dei seguenti documenti: 
a) IO72 Gestione farmaci sperimentali; 
b) PR04 Gestione farmaci;
c) Revisione Prontuari: Farmaci, Nutrizione Artificiale, Antisettici e Disinfettanti; 
d) Revisione Repertorio Dispositivi Medici. </t>
  </si>
  <si>
    <t>SS Farmacia Ospedaliera</t>
  </si>
  <si>
    <t>SS Farmacia in collaborazione con l'Ufficio Flussi Informativi</t>
  </si>
  <si>
    <t>FISICA SANITARIA</t>
  </si>
  <si>
    <t>Fisica Sanitaria</t>
  </si>
  <si>
    <t>Pubblicazioni del personale afferente alla SS Neuropsicologia Clinica.</t>
  </si>
  <si>
    <t>Implementazione dei progetti di ricerca legati a Clinical Trial.</t>
  </si>
  <si>
    <t>Attività di tutoraggio all'interno di tirocini formativi e professionalizzanti, pre e post laurea in psicologia e tirocini delle Scuole di Specializzazione in Neuropsicologia.</t>
  </si>
  <si>
    <t>Numero di tirocini &gt; 2.</t>
  </si>
  <si>
    <t>SS Neuropsicologia Clinica</t>
  </si>
  <si>
    <t>SS NEUROPSICOLOGIA CLINICA</t>
  </si>
  <si>
    <t>Formazione personale dell’Area Professionale Tecnica ed Amministrativa (biennale)</t>
  </si>
  <si>
    <t>SS INGEGNERIA CLINICA</t>
  </si>
  <si>
    <r>
      <t xml:space="preserve">1. Adeguamento antincendio palazzina infantile, nuova palazzina ambulatoriale, trasformazione locale Banca. 
2. </t>
    </r>
    <r>
      <rPr>
        <sz val="12"/>
        <color theme="1"/>
        <rFont val="Calibri"/>
        <family val="2"/>
        <scheme val="minor"/>
      </rPr>
      <t>Aggiornamento del Regolamento aziendale in materia di divieto di fumo.</t>
    </r>
    <r>
      <rPr>
        <sz val="12"/>
        <rFont val="Calibri"/>
        <family val="2"/>
        <scheme val="minor"/>
      </rPr>
      <t xml:space="preserve">
</t>
    </r>
    <r>
      <rPr>
        <b/>
        <sz val="12"/>
        <rFont val="Calibri"/>
        <family val="2"/>
        <scheme val="minor"/>
      </rPr>
      <t>Paziente</t>
    </r>
    <r>
      <rPr>
        <sz val="12"/>
        <rFont val="Calibri"/>
        <family val="2"/>
        <scheme val="minor"/>
      </rPr>
      <t xml:space="preserve"> 
Miglioramento della sicurezza del paziente e dei dipendenti.</t>
    </r>
  </si>
  <si>
    <t>Aggiornamento del Regolamento aziendale in materia di divieto di fumo.</t>
  </si>
  <si>
    <t xml:space="preserve">Formazione interna del personale tecnico e revisione modalità operative di gestione </t>
  </si>
  <si>
    <r>
      <t>1. S</t>
    </r>
    <r>
      <rPr>
        <sz val="12"/>
        <rFont val="Calibri"/>
        <family val="2"/>
        <scheme val="minor"/>
      </rPr>
      <t>tesura della relazione riguardante le principali modifiche rispetto al codice precedente con indicazione dell'impatto sulle attività del Servizio.</t>
    </r>
    <r>
      <rPr>
        <sz val="12"/>
        <color rgb="FFC610C6"/>
        <rFont val="Calibri"/>
        <family val="2"/>
        <scheme val="minor"/>
      </rPr>
      <t xml:space="preserve">
</t>
    </r>
    <r>
      <rPr>
        <sz val="12"/>
        <rFont val="Calibri"/>
        <family val="2"/>
        <scheme val="minor"/>
      </rPr>
      <t>2. Formazione interna normativa ISO 9001. Revisione delle procedure interne.</t>
    </r>
  </si>
  <si>
    <t>1. 31/12/2023
2. (prevista per il 2024)</t>
  </si>
  <si>
    <t>Individuazione del personale coinvolto nelle singole procedure al fine dell'erogazione degli incentivi accantonati relativi agli anni 2018 e 2019 da trasmettere alla SC Gestione e Sviluppo Risorse Umane</t>
  </si>
  <si>
    <r>
      <rPr>
        <sz val="12"/>
        <rFont val="Calibri"/>
        <family val="2"/>
        <scheme val="minor"/>
      </rPr>
      <t xml:space="preserve"> - Contributo della SC per quanto di competenza. </t>
    </r>
    <r>
      <rPr>
        <sz val="12"/>
        <color rgb="FFFF0000"/>
        <rFont val="Calibri"/>
        <family val="2"/>
        <scheme val="minor"/>
      </rPr>
      <t xml:space="preserve">
</t>
    </r>
    <r>
      <rPr>
        <sz val="12"/>
        <rFont val="Calibri"/>
        <family val="2"/>
        <scheme val="minor"/>
      </rPr>
      <t xml:space="preserve"> - Associazione ordini a chiave contabile.</t>
    </r>
  </si>
  <si>
    <r>
      <rPr>
        <b/>
        <sz val="12"/>
        <rFont val="Calibri"/>
        <family val="2"/>
      </rPr>
      <t xml:space="preserve">Regione Lombardia - Regole di sistema </t>
    </r>
    <r>
      <rPr>
        <sz val="12"/>
        <rFont val="Calibri"/>
        <family val="2"/>
      </rPr>
      <t xml:space="preserve">
</t>
    </r>
    <r>
      <rPr>
        <b/>
        <sz val="12"/>
        <rFont val="Calibri"/>
        <family val="2"/>
      </rPr>
      <t xml:space="preserve">Rispetto Bilancio Previsione Economico 
</t>
    </r>
    <r>
      <rPr>
        <sz val="12"/>
        <rFont val="Calibri"/>
        <family val="2"/>
      </rPr>
      <t xml:space="preserve">Contributo al pieno rispetto a livello regionale del tetto di spesa pari a 4,4% del fabbisogno sanitario standard fissato dalla norma di cui all’art. 9 ter, co. 1, lett. B) del DL 78/2015.
</t>
    </r>
    <r>
      <rPr>
        <b/>
        <sz val="12"/>
        <rFont val="Calibri"/>
        <family val="2"/>
      </rPr>
      <t xml:space="preserve">Paziente
</t>
    </r>
    <r>
      <rPr>
        <sz val="12"/>
        <rFont val="Calibri"/>
        <family val="2"/>
      </rPr>
      <t xml:space="preserve">Ottimizzazione utilizzo delle risorse garantendo la qualità dell'assistenza. </t>
    </r>
  </si>
  <si>
    <t>Contributo della SC al rispetto al tetto di spesa di BPE di riduzione del costo per altri beni e servizi (-7,46% rispetto al IV CET 2022 per un importo complessivo di € 1.233K) attraverso:
 - Incontri di coordinamento finalizzati alla verifica della spesa rispetto della programmazione dei costi, per eventuale diversa allocazione delle risorse.</t>
  </si>
  <si>
    <r>
      <rPr>
        <b/>
        <sz val="12"/>
        <rFont val="Calibri"/>
        <family val="2"/>
        <scheme val="minor"/>
      </rPr>
      <t xml:space="preserve">ARIA s.p.a. Regione Lombardia, Global Service </t>
    </r>
    <r>
      <rPr>
        <sz val="12"/>
        <rFont val="Calibri"/>
        <family val="2"/>
        <scheme val="minor"/>
      </rPr>
      <t xml:space="preserve">
1. Valutazione del gradimento del nuovo software per la gestione delle apparecchiature biomedicali e di ricerca 
2. Revisione della documentazione SGQ/modalità operative a seguito dell'applicazione del nuovo codice degli appalti
3. Definizione di indicatori dal nuovo software gestionale del parco macchine.
</t>
    </r>
    <r>
      <rPr>
        <sz val="11"/>
        <color theme="9"/>
        <rFont val="Calibri"/>
        <family val="2"/>
        <scheme val="minor"/>
      </rPr>
      <t/>
    </r>
  </si>
  <si>
    <t>1a. Somministrazione di un questionario di gradimento alle SC aventi accesso al SW tramite utenza dedicata
1b. Analisi dei risultati del questionario somministrato ed eventuale definizione di azioni correttive con somministrazione di un secondo questionario 
Valore di soglia finale di gradimento del SW: 70% 
1c. Relazione valutazione dei risultati
Azione correttive anno 2024 se valore soglia finalre di gradimento &lt;70% 
2. Aggiornamento della documentazione SGQ/modalità operative
3. Realizzazione di almeno 2 indicatori per il monitoraggio della gestione delle manutenzioni e valutazione dei risultati.</t>
  </si>
  <si>
    <t>1a. 31/07/2023
1b. 30/11/2023
1c. 31/12/2023
31/12/2023</t>
  </si>
  <si>
    <t>Gestione e governo delle tecnologie biomediche in ambito di ricerca (biennale)</t>
  </si>
  <si>
    <r>
      <rPr>
        <b/>
        <sz val="12"/>
        <rFont val="Calibri"/>
        <family val="2"/>
      </rPr>
      <t xml:space="preserve">Ministero della Salute altri IRCCS
</t>
    </r>
    <r>
      <rPr>
        <sz val="12"/>
        <rFont val="Calibri"/>
        <family val="2"/>
      </rPr>
      <t>Definizione di un modello che permetta di valutare l’efficienza del parco tecnologico e di ottimizzare l’utilizzo e la gestione della strumentazione dedicata alla ricerca.</t>
    </r>
  </si>
  <si>
    <t>Calcolo dell'indice di obsolescenza per le apparecchiure nella sede di Via Amadeo.
1. messa a punto del modello nei due laboratoridi Via Amadeo;
2. validazione del modello nei due laboratori identificati
Relazione attività svolte nel 2023 per lo sviluppo nel 2024 
3. calcolo indice di obsolescenza tecnico-funzionale e grado di utilizzo apparecchiure nella sede di Via Amadeo; revisione del modello; estensione del modello agli altri laboratori.</t>
  </si>
  <si>
    <t>1. 31/12/2023
2. 31/12/2023
3. (prevista nel 2024)</t>
  </si>
  <si>
    <t>Grandi apparecchiature (Fondi PNNR)</t>
  </si>
  <si>
    <t>Installazione, collaudo e caratterizzazione fisico dosimetrica di nuovo acceleratore lineare e relativi accessori per radioterapia</t>
  </si>
  <si>
    <t>Collaudo e nulla osta all'impiego clinico.</t>
  </si>
  <si>
    <t>Aggiornamento documentazione SGQ</t>
  </si>
  <si>
    <t>- Revisione Procedura 13 A - Modalità di applicazione della normativa di radioprotezione
- Revisione Manuale Neuroradiologia Intervenzionale</t>
  </si>
  <si>
    <t>Garanzia della qualità in Radioterapia (continua dal 2022)</t>
  </si>
  <si>
    <t>Riduzione della variabilità inter-operatore in ambito radioterapico tramite l'implementazione di template di standardizzazione relativi sia a parametri dosimetrici di pianificazione che al contorno di organi a rischio, basati sull'analisi di indicazioni di letteratura</t>
  </si>
  <si>
    <t>Valutazione dell'applicazione dei 4 template:  colonna Synergy, colonna Cyberknife, Brain Cyberknife, Cyberknife per trial clinico Hypo GBM
1. valutazione dell'utilizzo dei template
2. eventuale aggiornamento a seguito dell'utilizzo</t>
  </si>
  <si>
    <r>
      <rPr>
        <sz val="11"/>
        <color rgb="FFFF0000"/>
        <rFont val="Calibri"/>
        <family val="2"/>
        <scheme val="minor"/>
      </rPr>
      <t xml:space="preserve">1. SC Affari Generali e Legali 
</t>
    </r>
    <r>
      <rPr>
        <sz val="11"/>
        <rFont val="Calibri"/>
        <family val="2"/>
        <scheme val="minor"/>
      </rPr>
      <t>2</t>
    </r>
    <r>
      <rPr>
        <sz val="11"/>
        <color rgb="FFFF0000"/>
        <rFont val="Calibri"/>
        <family val="2"/>
        <scheme val="minor"/>
      </rPr>
      <t>.</t>
    </r>
    <r>
      <rPr>
        <sz val="11"/>
        <rFont val="Calibri"/>
        <family val="2"/>
        <scheme val="minor"/>
      </rPr>
      <t xml:space="preserve"> </t>
    </r>
    <r>
      <rPr>
        <sz val="11"/>
        <rFont val="Calibri"/>
        <family val="2"/>
        <scheme val="minor"/>
      </rPr>
      <t xml:space="preserve">SC Gestione Tecnico Patrimoniale 
3. </t>
    </r>
    <r>
      <rPr>
        <sz val="11"/>
        <color rgb="FFFF0000"/>
        <rFont val="Calibri"/>
        <family val="2"/>
        <scheme val="minor"/>
      </rPr>
      <t xml:space="preserve">SC Affari Generali e Legali </t>
    </r>
    <r>
      <rPr>
        <sz val="11"/>
        <rFont val="Calibri"/>
        <family val="2"/>
        <scheme val="minor"/>
      </rPr>
      <t xml:space="preserve">
4. SC Provveditorato-Economato</t>
    </r>
  </si>
  <si>
    <t>1. SC Affari Generali e Legali 
2. SC Affari Generali e Legali 
3. SC Provveditorato-Economato</t>
  </si>
  <si>
    <t>1. SC Affari Generali e Legali 
2. SC Gestione Tecnico Patrimoniale 
3. SC Affari Generali e Legali 
4. SC Provveditorato-Economato</t>
  </si>
  <si>
    <t>1. Prosecuzione del cronoprogramma delle attività finalizzate alla successione.
2. Stima beni con Agenzia delle Entrate.
3. Autorizzazione all'alienazione dei beni immobili ricevuti in eredità/donazione, già stimati  (delibera CdA).
4. Procedura pubblica di vendita.</t>
  </si>
  <si>
    <t>1. Aggiornamento database per il monitoraggio dei beni mobili.
2. Autorizzazione all'alienazione dei beni mobili (delibera CDA).
3. Procedura pubblica di vendita.</t>
  </si>
  <si>
    <t>1. Prosecuzione del cronoprogramma delle attività finalizzate alla successione
2. Stima beni con Agenzia delle Entrate.
3. Autorizzazione all'alienazione dei beni immobili ricevuti in eredità/donazione, già stimati  (delibera CdA).
4. Procedura pubblica di vendita.</t>
  </si>
  <si>
    <t xml:space="preserve">
OBIETTIVI 
NUOVI (N) -  REGIONALI (R)
IN CONTINUITA' (C)
</t>
  </si>
  <si>
    <t>R</t>
  </si>
  <si>
    <t>N</t>
  </si>
  <si>
    <t>Adesione ISP Città Metropolitana.</t>
  </si>
  <si>
    <t>C</t>
  </si>
  <si>
    <t>Organizzazione dell'attività neuropsicologica dei PAC per pazienti esterni all'Istituto.</t>
  </si>
  <si>
    <t>Attuazione dell'attività neuropsicologica dei PAC per pazienti esterni all'Istituto.</t>
  </si>
  <si>
    <t>≥ 2 progetti di ricerca.</t>
  </si>
  <si>
    <t>Modifica dei protocolli di valutazione e dei parametri di correzione psicometrica.</t>
  </si>
  <si>
    <t xml:space="preserve">Regione Lombardia - Regole di sistema 
Riduzione tempi di attesa
Incremento delle prestazioni ambulatoriali soggette a monitoraggio di ATS al fine di ridurre le liste di attesa (DGR 88 del 03/04/2023).
ATS - Contratto prestazioni sanitarie
Valore della produzione delle prestazioni sanitarie basato sui valori di riferimento del finanziato dell’anno 2019. 
Budget 2023 = 100% finanziato 2019.
</t>
  </si>
  <si>
    <t>Aumento delle disponibilità di slot ambulatoriali per l’erogazione della singola prestazione, al fine di garantire a livello complessivo un volume pari all’erogato del 2019 incrementato del 10%, in ottemperanza della DGR 88/2023.
Incremento del 10% delle visite rispetto al 2022.</t>
  </si>
  <si>
    <t>Aggiornamento protocolli in base a revisione dei Criteri Diagnostici per la diagnosi neuropsicologica delle principali malattie neurologiche e contestuale riadattamento delle tarature di validazione dei test neuropsicologici.</t>
  </si>
  <si>
    <t>Relazione e Flow chart dei PAC neuropsicologici.</t>
  </si>
  <si>
    <t>Monitoraggio delle valutazione eseguite.</t>
  </si>
  <si>
    <t>Organizzazione attività neuropsicologica PAC</t>
  </si>
  <si>
    <t>Ricerca/Formazione</t>
  </si>
  <si>
    <t xml:space="preserve">Protocolli per la diagnosi neuropsicologica </t>
  </si>
  <si>
    <t>DIPARTIMENTO GESTIONALE DI RICERCA E SVILUPPO CLINICO</t>
  </si>
  <si>
    <t>Adozione Regolamento.</t>
  </si>
  <si>
    <t>SC Gestione Amministrativa della Ricerca e Sperimentazioni Cliniche e Contabilità Analitica</t>
  </si>
  <si>
    <t>Gestione Trial</t>
  </si>
  <si>
    <t>Implementazione del software di gestione dei trial clinici della Fondazione.</t>
  </si>
  <si>
    <t>Messa a regime del software gestione dei progetti di ricerca e dei trial clinici.</t>
  </si>
  <si>
    <t xml:space="preserve">
1. Formazione specifica sulla conduzione delle sperimentazioni cliniche agli sperimentatori e a tutto il personale coinvolto - Organizzazione di almeno 1 corso interno per personale medico e sanitario/personale di ricerca. 
2. Monitoraggio costante pazienti reclutati nell'ambito di progetti di ricerca che prevedono anche uno studio clinico. Report periodico almeno semestrale. 
</t>
  </si>
  <si>
    <t>Dipartimento Gestionale di Ricerca e Sviluppo Clinico
Staff Direzione Scientifica</t>
  </si>
  <si>
    <t>SC NEUROLOGIA, SALUTE PUBBLICA E DISABILITA' (NSPD)</t>
  </si>
  <si>
    <t xml:space="preserve">Incremento del 10% dell'attività di specialistica ambulatoriale rispetto al 2022.
</t>
  </si>
  <si>
    <t xml:space="preserve">- Monitoraggio n. referti visite SSN e LP.
- Numero referti firmati digitalmente / totale numero referti per SC ≥ 95%. 
</t>
  </si>
  <si>
    <t>Staff Direzione Scientifica
SC Neurologia, Salute Pubblica e Disabilità</t>
  </si>
  <si>
    <t>SERVIZIO NEUROEPIDEMIOLOGIA</t>
  </si>
  <si>
    <t>Staff Direzione Scientifica
Servizio Neuroepidemiologia</t>
  </si>
  <si>
    <t xml:space="preserve">Qualità e Risk Management </t>
  </si>
  <si>
    <t>Compilazione della "Scheda rilevazione impianto neurostimolatori/protesi" (MOD290) per la rintracciabilità dei DM per tutte le procedure di embolizzazione che lo richiedono.
N. di schede compilate/n. procedure eseguite = 100%</t>
  </si>
  <si>
    <t>SS Qualità e Risk Management in collaborazione con personale medico, infermieristico e Ufficio SDO</t>
  </si>
  <si>
    <r>
      <t xml:space="preserve">Adesione a tutte le iniziative ed adempimento degli obblighi finalizzati alla realizzazione del Progetto Città della Salute e della Ricerca.
</t>
    </r>
    <r>
      <rPr>
        <b/>
        <sz val="12"/>
        <rFont val="Calibri"/>
        <family val="2"/>
        <scheme val="minor"/>
      </rPr>
      <t xml:space="preserve">Paziente
</t>
    </r>
    <r>
      <rPr>
        <sz val="12"/>
        <rFont val="Calibri"/>
        <family val="2"/>
        <scheme val="minor"/>
      </rPr>
      <t>Punto di riferimento e di eccellenza clinica e scientifica a valenza nazionale e internazionale in ambito oncologico e neurologico che mette a disposizione servizi integrati, assistenziali, ricettivi e residenziali, garantendo un elevato grado di accessibilità.</t>
    </r>
  </si>
  <si>
    <r>
      <t xml:space="preserve">Coordinamento e monitoraggio di tutte le attività volte alla realizzazione della Palazzina per il Poliambulatorio.
</t>
    </r>
    <r>
      <rPr>
        <b/>
        <sz val="12"/>
        <rFont val="Calibri"/>
        <family val="2"/>
        <scheme val="minor"/>
      </rPr>
      <t xml:space="preserve">Paziente
</t>
    </r>
    <r>
      <rPr>
        <sz val="12"/>
        <rFont val="Calibri"/>
        <family val="2"/>
        <scheme val="minor"/>
      </rPr>
      <t>Riorganizzazione</t>
    </r>
    <r>
      <rPr>
        <b/>
        <sz val="12"/>
        <rFont val="Calibri"/>
        <family val="2"/>
        <scheme val="minor"/>
      </rPr>
      <t xml:space="preserve"> </t>
    </r>
    <r>
      <rPr>
        <sz val="12"/>
        <rFont val="Calibri"/>
        <family val="2"/>
        <scheme val="minor"/>
      </rPr>
      <t>degli spazi ambulatoriali migliore accesso ai servizi.</t>
    </r>
  </si>
  <si>
    <r>
      <rPr>
        <b/>
        <sz val="12"/>
        <rFont val="Calibri"/>
        <family val="2"/>
      </rPr>
      <t>Regione Lombardia - Regole di sistema</t>
    </r>
    <r>
      <rPr>
        <sz val="12"/>
        <rFont val="Calibri"/>
        <family val="2"/>
      </rPr>
      <t xml:space="preserve">
Consolidamento del percorso attuativo della certificabilità dei bilanci.</t>
    </r>
  </si>
  <si>
    <r>
      <rPr>
        <b/>
        <sz val="12"/>
        <color theme="1"/>
        <rFont val="Calibri"/>
        <family val="2"/>
      </rPr>
      <t xml:space="preserve">Regione Lombardia - Regole di sistema </t>
    </r>
    <r>
      <rPr>
        <sz val="12"/>
        <color theme="1"/>
        <rFont val="Calibri"/>
        <family val="2"/>
      </rPr>
      <t xml:space="preserve">
</t>
    </r>
    <r>
      <rPr>
        <b/>
        <sz val="12"/>
        <color theme="1"/>
        <rFont val="Calibri"/>
        <family val="2"/>
      </rPr>
      <t xml:space="preserve">Rispetto Bilancio Previsione Economico 
</t>
    </r>
    <r>
      <rPr>
        <sz val="12"/>
        <color theme="1"/>
        <rFont val="Calibri"/>
        <family val="2"/>
      </rPr>
      <t xml:space="preserve">Contributo al pieno rispetto a livello regionale del tetto di spesa pari a 4,4% del fabbisogno sanitario standard fissato dalla norma di cui all’art. 9 ter, co. 1, lett. B) del DL 78/2015.
</t>
    </r>
    <r>
      <rPr>
        <b/>
        <sz val="12"/>
        <color theme="1"/>
        <rFont val="Calibri"/>
        <family val="2"/>
      </rPr>
      <t xml:space="preserve">Paziente
</t>
    </r>
    <r>
      <rPr>
        <sz val="12"/>
        <color theme="1"/>
        <rFont val="Calibri"/>
        <family val="2"/>
      </rPr>
      <t>Ottimizzazione utilizzo delle risorse garantendo la qualità dell'assistenza.</t>
    </r>
  </si>
  <si>
    <r>
      <rPr>
        <sz val="12"/>
        <rFont val="Calibri"/>
        <family val="2"/>
        <scheme val="minor"/>
      </rPr>
      <t>1. Per beni a contratto (gare già aggiudicate e deliberate): invio ordine al fornitore entro 7 giorni dalla data di ricezione della proposta d'ordine da sistema ERP 
N. ordini trasmessi entro 7 giorni / totale ordini trasmessi = 95%.</t>
    </r>
    <r>
      <rPr>
        <sz val="12"/>
        <color theme="1"/>
        <rFont val="Calibri"/>
        <family val="2"/>
        <scheme val="minor"/>
      </rPr>
      <t xml:space="preserve">
2. Per beni non a contratto: invio ordine al fornitore entro 30 giorni dalla data di proposta d'ordine da RR2
N. ordini trasmessi entro 30 giorni / totale ordini trasmessi = 8</t>
    </r>
    <r>
      <rPr>
        <sz val="12"/>
        <rFont val="Calibri"/>
        <family val="2"/>
        <scheme val="minor"/>
      </rPr>
      <t>5%.</t>
    </r>
  </si>
  <si>
    <r>
      <rPr>
        <b/>
        <sz val="12"/>
        <rFont val="Calibri"/>
        <family val="2"/>
        <scheme val="minor"/>
      </rPr>
      <t>Regione Lombardia - Regole di sistema</t>
    </r>
    <r>
      <rPr>
        <sz val="12"/>
        <rFont val="Calibri"/>
        <family val="2"/>
        <scheme val="minor"/>
      </rPr>
      <t xml:space="preserve">
Completezza flusso Dispositivi Medici (DM).</t>
    </r>
  </si>
  <si>
    <r>
      <rPr>
        <b/>
        <sz val="12"/>
        <rFont val="Calibri"/>
        <family val="2"/>
      </rPr>
      <t>Regione Lombardia - Regole di sistema</t>
    </r>
    <r>
      <rPr>
        <sz val="12"/>
        <rFont val="Calibri"/>
        <family val="2"/>
      </rPr>
      <t xml:space="preserve">
Consolidamento del percorso attuativo della certificabilità dei bilanci</t>
    </r>
  </si>
  <si>
    <r>
      <rPr>
        <b/>
        <sz val="12"/>
        <color theme="1"/>
        <rFont val="Calibri"/>
        <family val="2"/>
      </rPr>
      <t>Regione Lombardia - Regole di sistema 
Riduzione tempi di attesa</t>
    </r>
    <r>
      <rPr>
        <sz val="12"/>
        <color theme="1"/>
        <rFont val="Calibri"/>
        <family val="2"/>
      </rPr>
      <t xml:space="preserve">
Incremento delle prestazioni ambulatoriali soggette a monitoraggio di ATS al fine di ridurre le liste di attesa (DGR 88 del 03/04/2023).
</t>
    </r>
    <r>
      <rPr>
        <b/>
        <sz val="12"/>
        <color theme="1"/>
        <rFont val="Calibri"/>
        <family val="2"/>
      </rPr>
      <t xml:space="preserve">
ATS - Contratto prestazioni sanitarie</t>
    </r>
    <r>
      <rPr>
        <sz val="12"/>
        <color theme="1"/>
        <rFont val="Calibri"/>
        <family val="2"/>
      </rPr>
      <t xml:space="preserve">
Valore della produzione delle prestazioni sanitarie basato sui valori di riferimento del finanziato dell’anno 2019. 
Budget 2023 = 100% finanziato 2019.</t>
    </r>
  </si>
  <si>
    <r>
      <rPr>
        <b/>
        <sz val="12"/>
        <rFont val="Calibri"/>
        <family val="2"/>
      </rPr>
      <t>Regione Lombardia - Regole di sistema 
Riduzione tempi di attesa</t>
    </r>
    <r>
      <rPr>
        <sz val="12"/>
        <rFont val="Calibri"/>
        <family val="2"/>
      </rPr>
      <t xml:space="preserve">
Incremento delle prestazioni ambulatoriali soggette a monitoraggio di ATS al fine di ridurre le liste di attesa (DGR 88 del 03/04/2023).
</t>
    </r>
    <r>
      <rPr>
        <b/>
        <sz val="12"/>
        <rFont val="Calibri"/>
        <family val="2"/>
      </rPr>
      <t xml:space="preserve">
ATS - Contratto prestazioni sanitarie</t>
    </r>
    <r>
      <rPr>
        <sz val="12"/>
        <rFont val="Calibri"/>
        <family val="2"/>
      </rPr>
      <t xml:space="preserve">
Valore della produzione delle prestazioni sanitarie basato sui valori di riferimento del finanziato dell’anno 2019. 
Budget 2023 = 100% finanziato 2019.</t>
    </r>
  </si>
  <si>
    <r>
      <t xml:space="preserve">Garantire la vigilanza sull'utilizzo dei farmaci attraverso controlli di tutti gli armadi farmaceutici di reparto. 
</t>
    </r>
    <r>
      <rPr>
        <b/>
        <sz val="12"/>
        <color theme="1"/>
        <rFont val="Calibri"/>
        <family val="2"/>
      </rPr>
      <t xml:space="preserve">
Paziente</t>
    </r>
    <r>
      <rPr>
        <sz val="12"/>
        <color theme="1"/>
        <rFont val="Calibri"/>
        <family val="2"/>
      </rPr>
      <t xml:space="preserve">
Sicurezza del paziente. </t>
    </r>
  </si>
  <si>
    <r>
      <rPr>
        <b/>
        <sz val="12"/>
        <color theme="1"/>
        <rFont val="Calibri"/>
        <family val="2"/>
      </rPr>
      <t xml:space="preserve">Regione Lombardia - Regole di sistema 
Rispetto Bilancio Previsione Economico  </t>
    </r>
    <r>
      <rPr>
        <sz val="12"/>
        <color theme="1"/>
        <rFont val="Calibri"/>
        <family val="2"/>
      </rPr>
      <t xml:space="preserve">
Tempestiva comunicazione di variazione di fabbisogni alla SC Bilancio e Programmazione Finanziaria. </t>
    </r>
  </si>
  <si>
    <r>
      <rPr>
        <b/>
        <sz val="12"/>
        <color theme="1"/>
        <rFont val="Calibri"/>
        <family val="2"/>
      </rPr>
      <t>Paziente</t>
    </r>
    <r>
      <rPr>
        <sz val="12"/>
        <color theme="1"/>
        <rFont val="Calibri"/>
        <family val="2"/>
      </rPr>
      <t xml:space="preserve">
Garanzia della continuità terapeutica dei pazienti arruolati in trial clinici.</t>
    </r>
  </si>
  <si>
    <r>
      <t xml:space="preserve">Numero di pubblicazioni </t>
    </r>
    <r>
      <rPr>
        <sz val="12"/>
        <color rgb="FF000000"/>
        <rFont val="Calibri"/>
        <family val="2"/>
      </rPr>
      <t>≥ 3.</t>
    </r>
  </si>
  <si>
    <t>1. Completamento dei file forniti dalla SC SIA per individuare:
·         materiale da gestire a scorta
·         materiale da gestire a transito
·         materiale da gestire a conto deposito
2. Scarichi magazzini.
3. Report monitoraggio periodico delle scorte di magazzino.</t>
  </si>
  <si>
    <t>1. Numero pubblicazioni ≥ 70
2. Numero pubblicazioni PUC ≥ 25% del n. totale delle pubblicazione della SC
3. Numero pubblicazioni in Q1 ≥ 50% del n. totale delle pubblicazione della SC
4. Volume annuo di finanziamenti extra MoH ≥ 200.000 €
5. Pazienti arruolati nell'anno/pazienti attesi nell'anno ≥ 75%</t>
  </si>
  <si>
    <t>1. Numero pubblicazioni ≥ 45
2. Numero pubblicazioni PUC ≥ 30% del n. totale delle pubblicazione della SC
3. Numero pubblicazioni in Q1 ≥ 45% del n. totale delle pubblicazione della SC
4. Volume annuo di finanziamenti extra MoH ≥ 50.000 €
5. Pazienti arruolati nell'anno/pazienti attesi nell'anno ≥ 75%</t>
  </si>
  <si>
    <t>1. Monitoraggio dello stato di revisione dei Regolamenti e assegnazione alle SSCC amministrative dell'elenco dei regolamenti da sottoporre a revisione.
2. Aggiornamento del 100% dei regolamenti aziendali di competenza  dalla SC che necessitano di revisione.</t>
  </si>
  <si>
    <t>SS Qualità e Risk Management in collaborazione con  personale medico, infermieristico, tecnico e  Flussi Informativi</t>
  </si>
  <si>
    <t xml:space="preserve">Contributo al rispetto al tetto di spesa di BPE di riduzione del costo per dispositivi medici (-7,4% rispetto al IV CET 2022 per un importo complessivo di € 463K) attraverso:
- Incontri di coordinamento finalizzati alla verifica della spesa rispetto della programmazione dei costi, per eventuale diversa allocazione delle risorse.
- Report monitoraggio periodico delle scorte di magazzino.
</t>
  </si>
  <si>
    <t xml:space="preserve">Contributo al rispetto al tetto di spesa di BPE di riduzione del costo per dispositivi medici (-7,4% rispetto al IV CET 2022 per un importo complessivo di € 463K) attraverso:
- Incontri di coordinamento finalizzati alla verifica della spesa rispetto della programmazione dei costi, per eventuale diversa allocazione delle risorse.
- Report monitoraggio periodico delle scorte di magazzino. </t>
  </si>
  <si>
    <t xml:space="preserve">Contributo al rispetto al tetto di spesa di BPE di riduzione del costo per dispositivi medici (-7,4% rispetto al IV CET 2022 per un importo complessivo di € 463K) attraverso:
- Incontri di coordinamento finalizzati alla verifica della spesa rispetto della programmazione dei costi, per eventuale diversa allocazione delle risorse.
- Report monitoraggio periodico delle scorte di magazzino. 
</t>
  </si>
  <si>
    <t>N. di cartelle controllate / Totale dimessi SC: Controllo di almeno il 2,5% delle cartelle rispetto alla produzione del 2022.
N. di cartelle conformi * / Totale cartelle controllate per SC ≥ 90% (tolleranza del 3% valutabile di caso in caso).
* la conformità delle cartelle sarà considerata sulla base della compliance rispetto alla check list, intendendo per conformità il soddisfacimento di almeno l'80% degli item, precisando che la sola assenza di un consenso informato ne invalida la conformità.</t>
  </si>
  <si>
    <t>Implementazione del monitoraggio evento settico"sepsi grave/shock settico" in TI - report casistica.</t>
  </si>
  <si>
    <t>N. di cartelle controllate / Totale prestazioni di SC: Controllo di almeno il 2,5% delle cartelle rispetto alla produzione del 2022.
N. di cartelle conformi* / Totale cartelle controllate ≥ 95%.
* la conformità delle cartelle sarà considerata sulla base della compliance rispetto alla check list predisposta dalla SC.</t>
  </si>
  <si>
    <t xml:space="preserve">Valore della produzione:
- Incrementare di n. 12 procedure embolizzazione rispetto al 2022 (DRG di dimissione Craniotomia, paziente dimesso dalla Neurologia 9).
- Ricavi prestazioni specialistica ambulatoriale almeno pari alla produzione 2022, pari a 14K€ (cdc 323500, slot ambulatoriali da concordare con la SC Neuroradiologia).
</t>
  </si>
  <si>
    <t>Contributo al rispetto al tetto di spesa di BPE di riduzione del costo per dispositivi medici (-7,4% rispetto al IV CET 2022 per un importo complessivo di € 463K) attraverso:
- Incontri di coordinamento finalizzati alla verifica della spesa rispetto della programmazione dei costi, per eventuale diversa allocazione delle risorse.
- Report monitoraggio service Meditalia.</t>
  </si>
  <si>
    <t xml:space="preserve">Redazione verbale operatorio digitale entro 24h dall'effettuazione della procedura di embolizzazione, redatto secondo i parametri previsti dal Piano integrato dei Controlli (da maggio 2023).
N. di verbali operatori digitali redatti entro 24h ≥ 80%. </t>
  </si>
  <si>
    <t xml:space="preserve">- Monitoraggio n. referti visite SSN e LP.
- Numero referti firmati digitalmente / totale numero referti per SC ≥ 95%. </t>
  </si>
  <si>
    <t>Contributo al rispetto al tetto di spesa di BPE di riduzione del costo per dispositivi medici (-7,4% rispetto al IV CET 2022 per un importo complessivo di € 463K) attraverso:
- Incontri di coordinamento finalizzati alla verifica della spesa rispetto della programmazione dei costi, per eventuale diversa allocazione delle risorse.
- Report monitoraggio periodico delle scorte di magazzino.</t>
  </si>
  <si>
    <t xml:space="preserve">- Monitoraggio n. referti. 
- Numero esami refertati nei tempi previsti/ totale esami refertati ≥ 95%. </t>
  </si>
  <si>
    <t>- Definizione di un sistema di tracciabilità informatizzata del campione esterno. 
- Aggiornamento della relativa procedura.
- Report campioni tracciati dal 1/11/2023.</t>
  </si>
  <si>
    <t>Redazione della procedura generale per la descrizione del nuovo percorso di processo e delle attività con relative tempistiche, in condivisione con il SIMT della Fondazione IRCCS Istituto Nazionale dei Tumori e redazione di una flow chart specifica di Istituto.</t>
  </si>
  <si>
    <t>Formazione utenti interni sulla nuova procedura tramite incontri nei reparti in cui saranno evidenziate le modifiche sostanziali nel nuovo percorso.</t>
  </si>
  <si>
    <t>N. di cartelle controllate / Totale dimessi SC: Controllo di almento il 2,5% delle cartelle rispetto alla produzione del 2022.
N. di cartelle conformi * / Totale cartelle controllate per SC ≥ 90% (tolleranza del 3% valutabile di caso in caso).
* la conformità delle cartelle sarà considerata sulla base della compliance rispetto alla check list, intendendo per conformità il soddisfacimento di almeno l'80% degli item, precisando che la sola assenza di un consenso informato ne invalida la conformità.</t>
  </si>
  <si>
    <t xml:space="preserve">- Monitoraggio n. referti.
- Numero esami refertati nei tempi previsti/ totale esami refertati ≥ 95%. </t>
  </si>
  <si>
    <t>1. Pianificazione, organizzazione, docenza e calendarizzazione degli eventi formativi.
2. Erogazione n. 7 edizioni Corso "Prevenzione e lotta antincendio: addestramento al Piano d'Emergenza" ai sensi del d.lgs 81/2008.</t>
  </si>
  <si>
    <t xml:space="preserve">Revisione del Documento. </t>
  </si>
  <si>
    <t>1. Definizione di una policy per la gestione del rischio clinico. 
2. Redazione di una procedura per la segnalazione degli incident, near miss,  eventi avversi e eventi sentinella.</t>
  </si>
  <si>
    <t xml:space="preserve">1. Definizione cronprogramma. 
2.  Verifica della documentazione assegnata per aggiornamento alle Strutture della Fondazione.
3. Pubblicazione della documentazione. </t>
  </si>
  <si>
    <t xml:space="preserve">1. Incontri con i referenti qualità delle Strutture per la definzione della documentazione da redigere.
2. Report monitoraggio dell'aggiornamento della documentazione da parte delle Strutture. </t>
  </si>
  <si>
    <t>NOTE</t>
  </si>
  <si>
    <t>N. di cartelle controllate / Totale dimessi SC: Controllo di almeno il 2,5% delle cartelle rispetto alla produzione del 2022
N. di cartelle conformi * / Totale cartelle controllate per SC ≥ 90% (tolleranza del 3% valutabile di caso in caso).
* la conformità delle cartelle sarà considerata sulla base della compliance rispetto alla check list, intendendo per conformità il soddisfacimento di almeno l'80% degli item, precisando che la sola assenza di un consenso informato ne invalida la conformità.</t>
  </si>
  <si>
    <t xml:space="preserve">
Produzione e gestione delle liste di attesa
</t>
  </si>
  <si>
    <r>
      <rPr>
        <b/>
        <sz val="11"/>
        <color theme="1"/>
        <rFont val="Calibri"/>
        <family val="2"/>
      </rPr>
      <t>Regione Lombardia - Regole di sistema 
Riduzione tempi di attesa</t>
    </r>
    <r>
      <rPr>
        <sz val="11"/>
        <color theme="1"/>
        <rFont val="Calibri"/>
        <family val="2"/>
      </rPr>
      <t xml:space="preserve">
Incremento delle prestazioni ambulatoriali soggette a monitoraggio di ATS al fine di ridurre le liste di attesa.
</t>
    </r>
    <r>
      <rPr>
        <b/>
        <sz val="11"/>
        <color theme="1"/>
        <rFont val="Calibri"/>
        <family val="2"/>
      </rPr>
      <t xml:space="preserve">
ATS - Contratto prestazioni sanitarie</t>
    </r>
    <r>
      <rPr>
        <sz val="11"/>
        <color theme="1"/>
        <rFont val="Calibri"/>
        <family val="2"/>
      </rPr>
      <t xml:space="preserve">
Valore della produzione delle prestazioni sanitarie basato sui valori di riferimento del finanziato dell’anno 2019. 
Budget 2023 = 100% finanziato 2019
</t>
    </r>
    <r>
      <rPr>
        <b/>
        <sz val="11"/>
        <color theme="1"/>
        <rFont val="Calibri"/>
        <family val="2"/>
      </rPr>
      <t xml:space="preserve">Paziente
</t>
    </r>
    <r>
      <rPr>
        <sz val="11"/>
        <color theme="1"/>
        <rFont val="Calibri"/>
        <family val="2"/>
      </rPr>
      <t>Riduzione tempi attesa per accesso alle prestazioni di ricovero e ambulatoriali.</t>
    </r>
  </si>
  <si>
    <t xml:space="preserve">Aumento delle disponibilità di slot ambulatoriali per l’erogazione della singola prestazione, al fine di garantire a livello complessivo un volume pari all’erogato del 2019 incrementato del 10% (prestazioni soggette a monitoraggio prime visite 89.13).
Valore della produzione:
- Ricavi prestazioni di ricovero 19.735K€ (al netto embolizzazioni dimessi da Neu 9).
- Ricavi prestazioni specialistica ambulatoriale 3.936K€.
L'obiettivo relativo alla produzione delle prestazioni di ricovero sarà valutato a livello Dipartimentale e include i casi chirurgici dimessi dalle SC afferenti agli altri Dipartimenti Gestionali sanitari; il contributo della singola SC/SSD afferente al Dipartimento di Neurochirurgia è indicativo ed è stimato in proporzione alla produzione dell'anno 2022. </t>
  </si>
  <si>
    <r>
      <rPr>
        <b/>
        <sz val="11"/>
        <color theme="1"/>
        <rFont val="Calibri"/>
        <family val="2"/>
      </rPr>
      <t xml:space="preserve">Regione Lombardia - Regole di sistema </t>
    </r>
    <r>
      <rPr>
        <sz val="11"/>
        <color theme="1"/>
        <rFont val="Calibri"/>
        <family val="2"/>
      </rPr>
      <t xml:space="preserve">
</t>
    </r>
    <r>
      <rPr>
        <b/>
        <sz val="11"/>
        <color theme="1"/>
        <rFont val="Calibri"/>
        <family val="2"/>
      </rPr>
      <t>Potenziamento del livello di digitalizzazione</t>
    </r>
    <r>
      <rPr>
        <sz val="11"/>
        <color theme="1"/>
        <rFont val="Calibri"/>
        <family val="2"/>
      </rPr>
      <t xml:space="preserve">
Incremento dei referti di visite firmati digitalmente.
</t>
    </r>
    <r>
      <rPr>
        <b/>
        <sz val="11"/>
        <color theme="1"/>
        <rFont val="Calibri"/>
        <family val="2"/>
      </rPr>
      <t xml:space="preserve">Paziente
</t>
    </r>
    <r>
      <rPr>
        <sz val="11"/>
        <color theme="1"/>
        <rFont val="Calibri"/>
        <family val="2"/>
      </rPr>
      <t>Facilitazione all'accesso della documentazione sanitaria.</t>
    </r>
  </si>
  <si>
    <r>
      <t xml:space="preserve">RL e ATS - Indirizzi per i controlli delle prestazioni sanitarie
</t>
    </r>
    <r>
      <rPr>
        <sz val="11"/>
        <color theme="1"/>
        <rFont val="Calibri"/>
        <family val="2"/>
      </rPr>
      <t xml:space="preserve">Completa e corretta compilazione della cartella clinica.
</t>
    </r>
    <r>
      <rPr>
        <b/>
        <sz val="11"/>
        <color theme="1"/>
        <rFont val="Calibri"/>
        <family val="2"/>
      </rPr>
      <t xml:space="preserve">
Paziente
</t>
    </r>
    <r>
      <rPr>
        <sz val="11"/>
        <color theme="1"/>
        <rFont val="Calibri"/>
        <family val="2"/>
      </rPr>
      <t>Completezza delle documentazione clinica.</t>
    </r>
  </si>
  <si>
    <r>
      <rPr>
        <b/>
        <sz val="11"/>
        <color theme="1"/>
        <rFont val="Calibri"/>
        <family val="2"/>
      </rPr>
      <t>Regione Lombardia - Regole di sistema 
Riduzione tempi di attesa</t>
    </r>
    <r>
      <rPr>
        <sz val="11"/>
        <color theme="1"/>
        <rFont val="Calibri"/>
        <family val="2"/>
      </rPr>
      <t xml:space="preserve">
Incremento delle prestazioni ambulatoriali soggette a monitoraggio di ATS al fine di ridurre le liste di attesa.
</t>
    </r>
    <r>
      <rPr>
        <b/>
        <sz val="11"/>
        <color theme="1"/>
        <rFont val="Calibri"/>
        <family val="2"/>
      </rPr>
      <t xml:space="preserve">
ATS - Contratto prestazioni sanitarie</t>
    </r>
    <r>
      <rPr>
        <sz val="11"/>
        <color theme="1"/>
        <rFont val="Calibri"/>
        <family val="2"/>
      </rPr>
      <t xml:space="preserve">
Valore della produzione delle prestazioni sanitarie basato sui valori di riferimento del finanziato dell’anno 2019. 
Budget 2023 = 100% finanziato 2019.
</t>
    </r>
    <r>
      <rPr>
        <b/>
        <sz val="11"/>
        <color theme="1"/>
        <rFont val="Calibri"/>
        <family val="2"/>
      </rPr>
      <t xml:space="preserve">Paziente
</t>
    </r>
    <r>
      <rPr>
        <sz val="11"/>
        <color theme="1"/>
        <rFont val="Calibri"/>
        <family val="2"/>
      </rPr>
      <t>Riduzione tempi attesa per accesso alle prestazioni di ricovero e ambulatoriali.</t>
    </r>
  </si>
  <si>
    <t>Aumento delle disponibilità di slot ambulatoriali per l’erogazione della singola prestazione, al fine di garantire a livello complessivo un volume pari all’erogato del 2019 incrementato del 10% (prestazioni soggette a monitoraggio prime visite 89.13).
Valore della produzione:
- Ricavi prestazioni di ricovero 7.183K€.
- Ricavi prestazioni specialistica ambulatoriale 28K€.
L'obiettivo relativo alla produzione delle prestazioni di ricovero è da intendersi a livello Dipartimentale, il contributo della singola SC/SSD è stimato in proporzione alla produzione dell'anno 2022.</t>
  </si>
  <si>
    <r>
      <t xml:space="preserve">Ministero della Salute
</t>
    </r>
    <r>
      <rPr>
        <sz val="11"/>
        <color theme="1"/>
        <rFont val="Calibri"/>
        <family val="2"/>
      </rPr>
      <t xml:space="preserve">Produzione Scientifica e Attrazione risorse. </t>
    </r>
    <r>
      <rPr>
        <b/>
        <sz val="11"/>
        <color theme="1"/>
        <rFont val="Calibri"/>
        <family val="2"/>
      </rPr>
      <t xml:space="preserve">
Paziente
</t>
    </r>
    <r>
      <rPr>
        <sz val="11"/>
        <color theme="1"/>
        <rFont val="Calibri"/>
        <family val="2"/>
      </rPr>
      <t>Trial clinici.</t>
    </r>
  </si>
  <si>
    <t>Aumento delle disponibilità di slot ambulatoriali per l’erogazione della singola prestazione, al fine di garantire a livello complessivo un volume pari all’erogato del 2019 incrementato del 10% (prestazioni soggette a monitoraggio prime visite 89.13).
Valore della produzione:
- Ricavi prestazioni di ricovero 6.131K€.
- Ricavi prestazioni specialistica ambulatoriale 20K€.
L'obiettivo relativo alla produzione delle prestazioni di ricovero è da intendersi a livello Dipartimentale, il contributo della singola SC/SSD è stimato in proporzione alla produzione dell'anno 2022.</t>
  </si>
  <si>
    <t>Aumento delle disponibilità di slot ambulatoriali per l’erogazione della singola prestazione, al fine di garantire a livello complessivo un volume pari all’erogato del 2019 incrementato del 10% (prestazioni soggette a monitoraggio prime visite 89.13)
Valore della produzione:
- Ricavi prestazioni di ricovero 1.593K€.
- Ricavi prestazioni specialistica ambulatoriale 107K€.
L'obiettivo relativo alla produzione delle prestazioni di ricovero è da intendersi a livello Dipartimentale, il contributo della singola SC/SSD è stimato in proporzione alla produzione dell'anno 2022.</t>
  </si>
  <si>
    <r>
      <rPr>
        <b/>
        <sz val="11"/>
        <color theme="1"/>
        <rFont val="Calibri"/>
        <family val="2"/>
      </rPr>
      <t>Regione Lombardia - Regole di sistema 
Riduzione tempi di attesa</t>
    </r>
    <r>
      <rPr>
        <sz val="11"/>
        <color theme="1"/>
        <rFont val="Calibri"/>
        <family val="2"/>
      </rPr>
      <t xml:space="preserve">
Incremento delle prestazioni ambulatoriali soggette a monitoraggio di ATS al fine di ridurre le liste di attesa
</t>
    </r>
    <r>
      <rPr>
        <b/>
        <sz val="11"/>
        <color theme="1"/>
        <rFont val="Calibri"/>
        <family val="2"/>
      </rPr>
      <t xml:space="preserve">
ATS - Contratto prestazioni sanitarie</t>
    </r>
    <r>
      <rPr>
        <sz val="11"/>
        <color theme="1"/>
        <rFont val="Calibri"/>
        <family val="2"/>
      </rPr>
      <t xml:space="preserve">
Valore della produzione delle prestazioni sanitarie basato sui valori di riferimento del finanziato dell’anno 2019. 
Budget 2023 = 100% finanziato 2019.
</t>
    </r>
    <r>
      <rPr>
        <b/>
        <sz val="11"/>
        <color theme="1"/>
        <rFont val="Calibri"/>
        <family val="2"/>
      </rPr>
      <t xml:space="preserve">Paziente
</t>
    </r>
    <r>
      <rPr>
        <sz val="11"/>
        <color theme="1"/>
        <rFont val="Calibri"/>
        <family val="2"/>
      </rPr>
      <t>Riduzione tempi attesa per accesso alle prestazioni di ricovero e ambulatoriali.</t>
    </r>
  </si>
  <si>
    <t xml:space="preserve">Aumento delle disponibilità di slot ambulatoriali per l’erogazione della singola prestazione, al fine di garantire a livello complessivo un volume pari all’erogato del 2019 incrementato del 10% (prestazioni soggette a monitoraggio prime visite 89.13).
Valore della produzione:
- Ricavi prestazioni di ricovero 1.267K€.
- Ricavi prestazioni specialistica ambulatoriale 6K€.
L'obiettivo relativo alla produzione delle prestazioni di ricovero è da intendersi a livello Dipartimentale, il contributo della singola SC/SSD è stimato in proporzione alla produzione dell'anno 2022.
</t>
  </si>
  <si>
    <r>
      <rPr>
        <b/>
        <sz val="11"/>
        <color theme="1"/>
        <rFont val="Calibri"/>
        <family val="2"/>
      </rPr>
      <t xml:space="preserve">Regione Lombardia - Regole di sistema </t>
    </r>
    <r>
      <rPr>
        <sz val="11"/>
        <color theme="1"/>
        <rFont val="Calibri"/>
        <family val="2"/>
      </rPr>
      <t xml:space="preserve">
</t>
    </r>
    <r>
      <rPr>
        <b/>
        <sz val="11"/>
        <color theme="1"/>
        <rFont val="Calibri"/>
        <family val="2"/>
      </rPr>
      <t>Potenziamento del livello di digitalizzazione</t>
    </r>
    <r>
      <rPr>
        <sz val="11"/>
        <color theme="1"/>
        <rFont val="Calibri"/>
        <family val="2"/>
      </rPr>
      <t xml:space="preserve">
Incremento dei referti di visite firmati digitalmente
</t>
    </r>
    <r>
      <rPr>
        <b/>
        <sz val="11"/>
        <color theme="1"/>
        <rFont val="Calibri"/>
        <family val="2"/>
      </rPr>
      <t xml:space="preserve">Paziente
</t>
    </r>
    <r>
      <rPr>
        <sz val="11"/>
        <color theme="1"/>
        <rFont val="Calibri"/>
        <family val="2"/>
      </rPr>
      <t>Facilitazione all'accesso della documentazione sanitaria.</t>
    </r>
  </si>
  <si>
    <r>
      <rPr>
        <b/>
        <sz val="11"/>
        <color theme="1"/>
        <rFont val="Calibri"/>
        <family val="2"/>
      </rPr>
      <t>ATS - Contratto prestazioni sanitarie</t>
    </r>
    <r>
      <rPr>
        <sz val="11"/>
        <color theme="1"/>
        <rFont val="Calibri"/>
        <family val="2"/>
      </rPr>
      <t xml:space="preserve">
Valore della produzione delle prestazioni sanitarie basato sui valori di riferimento del finanziato dell’anno 2019. 
Budget 2023 = 100% finanziato 2019.
</t>
    </r>
    <r>
      <rPr>
        <b/>
        <sz val="11"/>
        <color theme="1"/>
        <rFont val="Calibri"/>
        <family val="2"/>
      </rPr>
      <t xml:space="preserve">Paziente
</t>
    </r>
    <r>
      <rPr>
        <sz val="11"/>
        <color theme="1"/>
        <rFont val="Calibri"/>
        <family val="2"/>
      </rPr>
      <t>Riduzione tempi attesa per accesso alle prestazioni di ricovero.</t>
    </r>
  </si>
  <si>
    <t>Gestione del blocco operatorio al fine di garantire il livello di produzione relativo all'area dei ricoveri chirurgici.
Valore della produzione (*):
- Ricavi prestazioni di ricovero 293K€.
(*) Dato indicativo pari alla produzione dell'anno 2022.</t>
  </si>
  <si>
    <r>
      <rPr>
        <b/>
        <sz val="11"/>
        <color theme="1"/>
        <rFont val="Calibri"/>
        <family val="2"/>
      </rPr>
      <t>Ministero della Salute</t>
    </r>
    <r>
      <rPr>
        <sz val="11"/>
        <color theme="1"/>
        <rFont val="Calibri"/>
        <family val="2"/>
      </rPr>
      <t xml:space="preserve">
</t>
    </r>
    <r>
      <rPr>
        <b/>
        <sz val="11"/>
        <color theme="1"/>
        <rFont val="Calibri"/>
        <family val="2"/>
      </rPr>
      <t>Paziente e familiari</t>
    </r>
    <r>
      <rPr>
        <sz val="11"/>
        <color theme="1"/>
        <rFont val="Calibri"/>
        <family val="2"/>
      </rPr>
      <t xml:space="preserve">
Rispetto dei diritti del paziente e dei familiari.</t>
    </r>
  </si>
  <si>
    <t>Definizione di procedura per la "gestione del fine vita".
Report casi gestiti nel rispetto della procedura nel II semestre 2023.</t>
  </si>
  <si>
    <r>
      <t xml:space="preserve">Ministero della Salute
</t>
    </r>
    <r>
      <rPr>
        <sz val="11"/>
        <color theme="1"/>
        <rFont val="Calibri"/>
        <family val="2"/>
      </rPr>
      <t xml:space="preserve">Produzione Scientifica e Attrazione risorse. </t>
    </r>
  </si>
  <si>
    <r>
      <rPr>
        <b/>
        <sz val="11"/>
        <color theme="1"/>
        <rFont val="Calibri"/>
        <family val="2"/>
      </rPr>
      <t>Regione Lombardia - Regole di sistema 
Riduzione tempi di attesa</t>
    </r>
    <r>
      <rPr>
        <sz val="11"/>
        <color theme="1"/>
        <rFont val="Calibri"/>
        <family val="2"/>
      </rPr>
      <t xml:space="preserve">
Incremento delle prestazioni ambulatoriali soggette a monitoraggio di ATS al fine di ridurre le liste di attesa.
</t>
    </r>
    <r>
      <rPr>
        <b/>
        <sz val="11"/>
        <color theme="1"/>
        <rFont val="Calibri"/>
        <family val="2"/>
      </rPr>
      <t xml:space="preserve">
ATS - Contratto prestazioni sanitarie</t>
    </r>
    <r>
      <rPr>
        <sz val="11"/>
        <color theme="1"/>
        <rFont val="Calibri"/>
        <family val="2"/>
      </rPr>
      <t xml:space="preserve">
Valore della produzione delle prestazioni sanitarie basato sui valori di riferimento del finanziato dell’anno 2019. 
Budget 2023 = 100% finanziato 2019.
</t>
    </r>
    <r>
      <rPr>
        <b/>
        <sz val="11"/>
        <color theme="1"/>
        <rFont val="Calibri"/>
        <family val="2"/>
      </rPr>
      <t xml:space="preserve">Paziente
</t>
    </r>
    <r>
      <rPr>
        <sz val="11"/>
        <color theme="1"/>
        <rFont val="Calibri"/>
        <family val="2"/>
      </rPr>
      <t>Riduzione tempi attesa per accesso alle prestazioni ambulatoriali.</t>
    </r>
  </si>
  <si>
    <t xml:space="preserve">
Valore della produzione:
- Ricavi prestazioni specialistica ambulatoriale (*) 3.756K€.
(*) da rivedere in caso di fermo macchina per sostituzione Cyberknife.
</t>
  </si>
  <si>
    <r>
      <rPr>
        <b/>
        <sz val="11"/>
        <rFont val="Calibri"/>
        <family val="2"/>
      </rPr>
      <t xml:space="preserve">Ministero Salute </t>
    </r>
    <r>
      <rPr>
        <sz val="11"/>
        <rFont val="Calibri"/>
        <family val="2"/>
      </rPr>
      <t xml:space="preserve">
Nota ministeriale prot. n. 900.2/2.7/190 del 14 marzo 1996.
Manuale per la sicurezza in sala operatoria: raccomandazini e check list MS ottobre 2009.
</t>
    </r>
    <r>
      <rPr>
        <b/>
        <sz val="11"/>
        <rFont val="Calibri"/>
        <family val="2"/>
      </rPr>
      <t>Regione Lombardia</t>
    </r>
    <r>
      <rPr>
        <sz val="11"/>
        <rFont val="Calibri"/>
        <family val="2"/>
      </rPr>
      <t xml:space="preserve">
Completezza delle documentazione clinica.</t>
    </r>
  </si>
  <si>
    <t xml:space="preserve">Aumento delle disponibilità di slot ambulatoriali per l’erogazione della singola prestazione, al fine di garantire a livello complessivo un volume pari all’erogato del 2019 incrementato del 10% (prestazioni soggette a monitoraggio prime visite 89.13).
Valore della produzione:
- Ricavi prestazioni di ricovero 7.226K€.
- Ricavi prestazioni specialistica ambulatoriale (v. schede singole SC) 
attraverso:
1. miglioramento dell'utilizzo dei posti letto, tasso di saturazione del Dipartimento ≥ 82%
2. incremento attività ambulatoriale PAC. </t>
  </si>
  <si>
    <t>Vedi schede obiettivi singole Strutture afferenti al Dipartimento.</t>
  </si>
  <si>
    <t>Aumento delle disponibilità di slot ambulatoriali per l’erogazione della singola prestazione, al fine di garantire a livello complessivo un volume pari all’erogato del 2019 incrementato del 10% (prestazioni soggette a monitoraggio prime visite 89.13)
Valore della produzione:
- Ricavi prestazioni di ricovero (*) 1.789 K€.
(*) incremento di n. 25 casi RMFUS e incremento n. slot di radiologia dedicati 
- Ricavi prestazioni specialistica ambulatoriale 139K€.
1. Contributo al raggiungimento della saturazione dei posti letto a livello di  Dipartimento ≥ 82%.
2. Incremento attività ambulatoriale PAC.</t>
  </si>
  <si>
    <t>Aumento delle disponibilità di slot ambulatoriali per l’erogazione della singola prestazione, al fine di garantire a livello complessivo un volume pari all’erogato del 2019 incrementato del 10% (prestazioni soggette a monitoraggio prime visite 89.13).
Valore della produzione:
- Ricavi prestazioni di ricovero 1.274K€.
- Ricavi prestazioni specialistica ambulatoriale 560K€.
1. Contributo al raggiungimento della saturazione dei posti letto a livello di  Dipartimento ≥ 82%.
2. Incremento attività ambulatoriale PAC.</t>
  </si>
  <si>
    <r>
      <rPr>
        <b/>
        <sz val="11"/>
        <color theme="1"/>
        <rFont val="Calibri"/>
        <family val="2"/>
      </rPr>
      <t xml:space="preserve">Regione Lombardia - Regole di sistema </t>
    </r>
    <r>
      <rPr>
        <sz val="11"/>
        <color theme="1"/>
        <rFont val="Calibri"/>
        <family val="2"/>
      </rPr>
      <t xml:space="preserve">
</t>
    </r>
    <r>
      <rPr>
        <b/>
        <sz val="11"/>
        <color theme="1"/>
        <rFont val="Calibri"/>
        <family val="2"/>
      </rPr>
      <t xml:space="preserve">Rispetto Bilancio Previsione Economico 
</t>
    </r>
    <r>
      <rPr>
        <sz val="11"/>
        <color theme="1"/>
        <rFont val="Calibri"/>
        <family val="2"/>
      </rPr>
      <t xml:space="preserve">Contributo al pieno rispetto a livello regionale del tetto di spesa pari a 4,4% del fabbisogno sanitario standard fissato dalla norma di cui all’art. 9 ter, co. 1, lett. B) del DL 78/2015
</t>
    </r>
    <r>
      <rPr>
        <b/>
        <sz val="11"/>
        <color theme="1"/>
        <rFont val="Calibri"/>
        <family val="2"/>
      </rPr>
      <t xml:space="preserve">Paziente
</t>
    </r>
    <r>
      <rPr>
        <sz val="11"/>
        <color theme="1"/>
        <rFont val="Calibri"/>
        <family val="2"/>
      </rPr>
      <t xml:space="preserve">Ottimizzazione utilizzo delle risorse garantendo la qualità dell'assistenza. </t>
    </r>
  </si>
  <si>
    <r>
      <t xml:space="preserve">Ministero della Salute
</t>
    </r>
    <r>
      <rPr>
        <sz val="11"/>
        <color theme="1"/>
        <rFont val="Calibri"/>
        <family val="2"/>
      </rPr>
      <t>Produzione Scientifica e Attrazione risorse.</t>
    </r>
    <r>
      <rPr>
        <b/>
        <sz val="11"/>
        <color theme="1"/>
        <rFont val="Calibri"/>
        <family val="2"/>
      </rPr>
      <t xml:space="preserve">
Paziente
</t>
    </r>
    <r>
      <rPr>
        <sz val="11"/>
        <color theme="1"/>
        <rFont val="Calibri"/>
        <family val="2"/>
      </rPr>
      <t>Trial clinici.</t>
    </r>
  </si>
  <si>
    <r>
      <t xml:space="preserve">ATS - Piano integrato dei controlli
</t>
    </r>
    <r>
      <rPr>
        <sz val="11"/>
        <color theme="1"/>
        <rFont val="Calibri"/>
        <family val="2"/>
      </rPr>
      <t xml:space="preserve">Rispetto dei tempi di refertazione.
</t>
    </r>
    <r>
      <rPr>
        <b/>
        <sz val="11"/>
        <color theme="1"/>
        <rFont val="Calibri"/>
        <family val="2"/>
      </rPr>
      <t xml:space="preserve">
Paziente
</t>
    </r>
    <r>
      <rPr>
        <sz val="11"/>
        <color theme="1"/>
        <rFont val="Calibri"/>
        <family val="2"/>
      </rPr>
      <t>Completezza delle documentazione clinica.</t>
    </r>
  </si>
  <si>
    <r>
      <rPr>
        <b/>
        <sz val="11"/>
        <color theme="1"/>
        <rFont val="Calibri"/>
        <family val="2"/>
      </rPr>
      <t>ATS - Contratto prestazioni sanitarie</t>
    </r>
    <r>
      <rPr>
        <sz val="11"/>
        <color theme="1"/>
        <rFont val="Calibri"/>
        <family val="2"/>
      </rPr>
      <t xml:space="preserve">
Valore della produzione delle prestazioni sanitarie basato sui valori di riferimento del finanziato dell’anno 2019. 
Budget 2023 = 100% finanziato 2019.
</t>
    </r>
    <r>
      <rPr>
        <b/>
        <sz val="11"/>
        <color theme="1"/>
        <rFont val="Calibri"/>
        <family val="2"/>
      </rPr>
      <t xml:space="preserve">Paziente
</t>
    </r>
    <r>
      <rPr>
        <sz val="11"/>
        <color theme="1"/>
        <rFont val="Calibri"/>
        <family val="2"/>
      </rPr>
      <t>Riduzione tempi attesa per accesso alle prestazioni di  ambulatoriali.</t>
    </r>
  </si>
  <si>
    <r>
      <t xml:space="preserve">Ministero della Salute
</t>
    </r>
    <r>
      <rPr>
        <sz val="11"/>
        <color theme="1"/>
        <rFont val="Calibri"/>
        <family val="2"/>
      </rPr>
      <t xml:space="preserve">Raccomandazione n. 5 - Raccomandazione per la prevenzione della reazione trasfusionale da incompatibilità AB0.
</t>
    </r>
    <r>
      <rPr>
        <b/>
        <sz val="11"/>
        <color theme="1"/>
        <rFont val="Calibri"/>
        <family val="2"/>
      </rPr>
      <t>Paziente</t>
    </r>
    <r>
      <rPr>
        <sz val="11"/>
        <color theme="1"/>
        <rFont val="Calibri"/>
        <family val="2"/>
      </rPr>
      <t xml:space="preserve">
Prevenzione del rischio trasfusionale.</t>
    </r>
  </si>
  <si>
    <t>Aumento delle disponibilità di slot ambulatoriali per l’erogazione della singola prestazione, al fine di garantire a livello complessivo un volume pari all’erogato del 2019 incrementato del 10% (prestazioni soggette a monitoraggio prime visite 89.13).
Valore della produzione:
- Ricavi prestazioni specialistica ambulatoriale € 2.953K.</t>
  </si>
  <si>
    <r>
      <t xml:space="preserve">RL e ATS </t>
    </r>
    <r>
      <rPr>
        <b/>
        <sz val="11"/>
        <color rgb="FFFF0000"/>
        <rFont val="Calibri"/>
        <family val="2"/>
      </rPr>
      <t xml:space="preserve">- </t>
    </r>
    <r>
      <rPr>
        <b/>
        <sz val="11"/>
        <rFont val="Calibri"/>
        <family val="2"/>
      </rPr>
      <t>Indirizzi per i controlli delle prestazioni sanitarie</t>
    </r>
    <r>
      <rPr>
        <b/>
        <sz val="11"/>
        <color theme="1"/>
        <rFont val="Calibri"/>
        <family val="2"/>
      </rPr>
      <t xml:space="preserve">
</t>
    </r>
    <r>
      <rPr>
        <sz val="11"/>
        <color theme="1"/>
        <rFont val="Calibri"/>
        <family val="2"/>
      </rPr>
      <t xml:space="preserve">Tracciabilità del campione. 
</t>
    </r>
    <r>
      <rPr>
        <b/>
        <sz val="11"/>
        <color theme="1"/>
        <rFont val="Calibri"/>
        <family val="2"/>
      </rPr>
      <t xml:space="preserve">
</t>
    </r>
    <r>
      <rPr>
        <b/>
        <sz val="11"/>
        <rFont val="Calibri"/>
        <family val="2"/>
      </rPr>
      <t xml:space="preserve">Paziente
</t>
    </r>
    <r>
      <rPr>
        <sz val="11"/>
        <rFont val="Calibri"/>
        <family val="2"/>
      </rPr>
      <t>Corretta diagnosi.</t>
    </r>
  </si>
  <si>
    <r>
      <rPr>
        <sz val="11"/>
        <rFont val="Calibri"/>
        <family val="2"/>
      </rPr>
      <t>Aumento delle disponibilità di slot ambulatoriali per l’erogazione della singola prestazione, al fine di garantire a livello complessivo un volume pari all’erogato del 2019 incrementato del 10% (prestazioni soggette a monitoraggio eco(color)doppler dei tronchi sovraaortici 88.73.5).
Valore della produzione:
- Ricavi prestazioni specialistica ambulatoriale € 2.225K (*)
Concorrerà la raggiungimento del livello di produzione della SC Neuroradiologia l'attività della SC Neuroradiologia Intervenzionale alla quale sono assegnati slot per l'erogazione di n. 400 RMN</t>
    </r>
    <r>
      <rPr>
        <sz val="11"/>
        <color theme="1"/>
        <rFont val="Calibri"/>
        <family val="2"/>
      </rPr>
      <t xml:space="preserve"> e n. 420 TC su base annua.</t>
    </r>
  </si>
  <si>
    <r>
      <rPr>
        <b/>
        <sz val="11"/>
        <color theme="1"/>
        <rFont val="Calibri"/>
        <family val="2"/>
      </rPr>
      <t xml:space="preserve">Regione Lombardia - Regole di sistema </t>
    </r>
    <r>
      <rPr>
        <sz val="11"/>
        <color theme="1"/>
        <rFont val="Calibri"/>
        <family val="2"/>
      </rPr>
      <t xml:space="preserve">
</t>
    </r>
    <r>
      <rPr>
        <b/>
        <sz val="11"/>
        <color theme="1"/>
        <rFont val="Calibri"/>
        <family val="2"/>
      </rPr>
      <t xml:space="preserve">Rispetto Bilancio Previsione Economico 
</t>
    </r>
    <r>
      <rPr>
        <sz val="11"/>
        <color theme="1"/>
        <rFont val="Calibri"/>
        <family val="2"/>
      </rPr>
      <t xml:space="preserve">Contributo al pieno rispetto a livello regionale del tetto di spesa pari a 4,4% del fabbisogno sanitario standard fissato dalla norma di cui all’art. 9 ter, co. 1, lett. B) del DL 78/2015.
</t>
    </r>
    <r>
      <rPr>
        <b/>
        <sz val="11"/>
        <color theme="1"/>
        <rFont val="Calibri"/>
        <family val="2"/>
      </rPr>
      <t xml:space="preserve">Paziente
</t>
    </r>
    <r>
      <rPr>
        <sz val="11"/>
        <color theme="1"/>
        <rFont val="Calibri"/>
        <family val="2"/>
      </rPr>
      <t xml:space="preserve">Ottimizzazione utilizzo delle risorse garantendo la qualità. dell'assistenza. </t>
    </r>
  </si>
  <si>
    <t>Aumento delle disponibilità di slot ambulatoriali per l’erogazione della singola prestazione, al fine di garantire a livello complessivo un volume pari all’erogato del 2019 incrementato del 10% (prestazioni soggette a monitoraggio prime visite 89.13).
Valore della produzione:
- Ricavi prestazioni di ricovero 282K€.
- Ricavi prestazioni specialistica ambulatoriale 156K€.
1. Contributo al raggiungimento della saturazione dei posti letto a livello di  Dipartimento ≥ 82%.
2. Incremento attività ambulatoriale PAC.</t>
  </si>
  <si>
    <t>Aumento delle disponibilità di slot ambulatoriali per l’erogazione della singola prestazione, al fine di garantire a livello complessivo un volume pari all’erogato del 2019 incrementato del 10% (prestazioni soggette a monitoraggio prime visite 89.13).
Valore della produzione:
- Ricavi prestazioni specialistica ambulatoriale € 209K.</t>
  </si>
  <si>
    <r>
      <rPr>
        <b/>
        <sz val="11"/>
        <color theme="1"/>
        <rFont val="Calibri"/>
        <family val="2"/>
      </rPr>
      <t>Paziente</t>
    </r>
    <r>
      <rPr>
        <sz val="11"/>
        <color theme="1"/>
        <rFont val="Calibri"/>
        <family val="2"/>
      </rPr>
      <t xml:space="preserve">
Potenziamento e sviluppo di sistemi di monitoraggio intra-operatorio neurofisiologico al fine del miglioramento dell'outcome dell'intervento.  </t>
    </r>
  </si>
  <si>
    <t>Aumento delle disponibilità di slot ambulatoriali per l’erogazione della singola prestazione, al fine di garantire a livello complessivo un volume pari all’erogato del 2019 incrementato del 10% (prestazioni soggette a monitoraggio prime visite 89.13).
Valore della produzione:
- Ricavi prestazioni di ricovero (*) 708K€.
(*) incremento n. 6 casi chirurgia dell'epilessia rispetto al 2022. 
- Ricavi prestazioni specialistica ambulatoriale 306K€ (v. schede singole SC).
1. Contributo al raggiungimento della saturazione dei posti letto a livello di  Dipartimento ≥ 82%.
2. Incremento attività ambulatoriale PAC.</t>
  </si>
  <si>
    <r>
      <rPr>
        <b/>
        <sz val="11"/>
        <color theme="1"/>
        <rFont val="Calibri"/>
        <family val="2"/>
      </rPr>
      <t>Regione Lombardia - Regole di sistema 
Riduzione tempi di attesa</t>
    </r>
    <r>
      <rPr>
        <sz val="11"/>
        <color theme="1"/>
        <rFont val="Calibri"/>
        <family val="2"/>
      </rPr>
      <t xml:space="preserve">
Incremento delle prestazioni ambulatoriali soggette a monitoraggio di ATS al fine di ridurre le liste di attesa.
</t>
    </r>
    <r>
      <rPr>
        <b/>
        <sz val="11"/>
        <color theme="1"/>
        <rFont val="Calibri"/>
        <family val="2"/>
      </rPr>
      <t xml:space="preserve">
ATS - Contratto prestazioni sanitarie</t>
    </r>
    <r>
      <rPr>
        <sz val="11"/>
        <color theme="1"/>
        <rFont val="Calibri"/>
        <family val="2"/>
      </rPr>
      <t xml:space="preserve">
Valore della produzione delle prestazioni sanitarie basato sui valori di riferimento del finanziato dell’anno 2019. 
Budget 2023 = Budget 2019.
</t>
    </r>
    <r>
      <rPr>
        <b/>
        <sz val="11"/>
        <color theme="1"/>
        <rFont val="Calibri"/>
        <family val="2"/>
      </rPr>
      <t xml:space="preserve">Paziente
</t>
    </r>
    <r>
      <rPr>
        <sz val="11"/>
        <color theme="1"/>
        <rFont val="Calibri"/>
        <family val="2"/>
      </rPr>
      <t>Riduzione tempi attesa per accesso alle prestazioni di ricovero e ambulatoriali.</t>
    </r>
  </si>
  <si>
    <t>Valore della produzione:
- Ricavi prestazioni di ricovero € 1.933K.
- Ricavi prestazioni specialistica ambulatoriale € 837K.
Il budget relativo all'attività di ricovero e ambulatoriale è stato modulato tenendo conto della minore disponibilità di posti letto legata ai lavori di adeguamento antincendio che coinvolgeranno per un periodo complessivo di circa 7 mesi alternativamente i due piani delle degenze del Dipartimento di Neuroscienze Pediatriche.</t>
  </si>
  <si>
    <t>Valore della produzione:
- Ricavi prestazioni di ricovero € 1.243K.
- Ricavi prestazioni specialistica ambulatoriale € 206K.
Il budget relativo all'attività di ricovero e ambulatoriale è stato modulato tenendo conto della minore disponibilità di posti letto legata ai lavori di adeguamento antincendio che coinvolgeranno per un periodo complessivo di circa 7 mesi alternativamente i due piani delle degenze del Dipartimento di Neuroscienze Pediatriche.</t>
  </si>
  <si>
    <t>Valore della produzione:
- Ricavi prestazioni di ricovero € 690K.
- Ricavi prestazioni specialistica ambulatoriale € 584K.
Il budget relativo all'attività di ricovero e ambulatoriale è stato modulato tenendo conto della minore disponibilità di posti letto legata ai lavori di adeguamento antincendio che coinvolgeranno per un periodo complessivo di circa 7 mesi alternativamente i due piani delle degenze del Dipartimento di Neuroscienze Pediatriche.</t>
  </si>
  <si>
    <t xml:space="preserve">Contributo al rispetto al tetto di spesa di BPE di riduzione del costo per dispositivi medici (-7,4% rispetto al IV CET 2022 per un importo complessivo di € 463K) attraverso:
- Incontri di coordinamento finalizzati alla verifica della spesa rispetto della programmazione dei costi, per eventuale diversa allocazione delle risorse
- Report monitoraggio periodico delle scorte di magazzino. </t>
  </si>
  <si>
    <t>Aggiornamento Regolamento Trial secondo la nuova normativa.</t>
  </si>
  <si>
    <r>
      <t xml:space="preserve">Personale medico e sanitario/personale di ricerca
</t>
    </r>
    <r>
      <rPr>
        <sz val="11"/>
        <color theme="1"/>
        <rFont val="Calibri"/>
        <family val="2"/>
      </rPr>
      <t>Formazione.</t>
    </r>
    <r>
      <rPr>
        <b/>
        <sz val="11"/>
        <color theme="1"/>
        <rFont val="Calibri"/>
        <family val="2"/>
      </rPr>
      <t xml:space="preserve">
Paziente
</t>
    </r>
    <r>
      <rPr>
        <sz val="11"/>
        <color theme="1"/>
        <rFont val="Calibri"/>
        <family val="2"/>
      </rPr>
      <t xml:space="preserve">Trial clinici.
</t>
    </r>
  </si>
  <si>
    <t>Contributo al completamento della piena implementazione ERP (da rendicontare in via differenziale rispetto all'anno precedente)</t>
  </si>
  <si>
    <r>
      <rPr>
        <b/>
        <sz val="11"/>
        <color theme="1"/>
        <rFont val="Calibri"/>
        <family val="2"/>
      </rPr>
      <t>Regione Lombardia - Regole di sistema 
Riduzione tempi di attesa</t>
    </r>
    <r>
      <rPr>
        <sz val="11"/>
        <color theme="1"/>
        <rFont val="Calibri"/>
        <family val="2"/>
      </rPr>
      <t xml:space="preserve">
Incremento delle prestazioni ambulatoriali soggette a monitoraggio di ATS al fine di ridurre le liste di attesa.
</t>
    </r>
    <r>
      <rPr>
        <b/>
        <sz val="11"/>
        <color theme="1"/>
        <rFont val="Calibri"/>
        <family val="2"/>
      </rPr>
      <t xml:space="preserve">
</t>
    </r>
    <r>
      <rPr>
        <sz val="11"/>
        <color theme="1"/>
        <rFont val="Calibri"/>
        <family val="2"/>
      </rPr>
      <t xml:space="preserve">
</t>
    </r>
    <r>
      <rPr>
        <b/>
        <sz val="11"/>
        <color theme="1"/>
        <rFont val="Calibri"/>
        <family val="2"/>
      </rPr>
      <t xml:space="preserve">Paziente
</t>
    </r>
    <r>
      <rPr>
        <sz val="11"/>
        <color theme="1"/>
        <rFont val="Calibri"/>
        <family val="2"/>
      </rPr>
      <t>Riduzione tempi attesa per accesso alle prestazioni ambulatoriali.</t>
    </r>
  </si>
  <si>
    <t>1. Numero pubblicazioni ≥ 5
2. Numero pubblicazioni PUC ≥ 15% del n. totale delle pubblicazione della SC
3. Numero pubblicazioni in Q1 ≥ 15% del n. totale delle pubblicazione della SC
4. Volume annuo di finanziamenti extra MoH ≥ 5.000 €</t>
  </si>
  <si>
    <t>Peso Rev</t>
  </si>
  <si>
    <t>Regione Lombardia - Regole di sistema 
Riduzione tempi di attesa
Incremento delle prestazioni ambulatoriali soggette a monitoraggio di ATS al fine di ridurre le liste di attesa.
ATS - Contratto prestazioni sanitarie
Valore della produzione delle prestazioni sanitarie basato sui valori di riferimento del finanziato dell’anno 2019. 
Budget 2023 = 100% finanziato 2019.
Paziente
Riduzione tempi attesa per accesso alle prestazioni ambulatoriali.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</si>
</sst>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0_ ;\-#,##0\ "/>
    <numFmt numFmtId="165" formatCode="0.000"/>
    <numFmt numFmtId="166" formatCode="0.0%"/>
  </numFmts>
  <fonts count="32" x14ac:knownFonts="1">
    <font>
      <sz val="11"/>
      <color theme="1"/>
      <name val="Calibri"/>
      <family val="2"/>
      <scheme val="minor"/>
    </font>
    <font>
      <b/>
      <sz val="11"/>
      <color theme="1"/>
      <name val="Calibri"/>
      <family val="2"/>
      <scheme val="minor"/>
    </font>
    <font>
      <b/>
      <sz val="14"/>
      <color rgb="FFFF0000"/>
      <name val="Calibri"/>
      <family val="2"/>
      <scheme val="minor"/>
    </font>
    <font>
      <sz val="11"/>
      <color theme="1"/>
      <name val="Calibri"/>
      <family val="2"/>
    </font>
    <font>
      <b/>
      <sz val="11"/>
      <color indexed="8"/>
      <name val="Calibri"/>
      <family val="2"/>
      <scheme val="minor"/>
    </font>
    <font>
      <sz val="11"/>
      <color rgb="FFFF0000"/>
      <name val="Calibri"/>
      <family val="2"/>
      <scheme val="minor"/>
    </font>
    <font>
      <sz val="11"/>
      <name val="Calibri"/>
      <family val="2"/>
      <scheme val="minor"/>
    </font>
    <font>
      <b/>
      <sz val="11"/>
      <name val="Calibri"/>
      <family val="2"/>
      <scheme val="minor"/>
    </font>
    <font>
      <sz val="11"/>
      <name val="Calibri"/>
      <family val="2"/>
    </font>
    <font>
      <b/>
      <sz val="11"/>
      <color rgb="FFFF0000"/>
      <name val="Calibri"/>
      <family val="2"/>
    </font>
    <font>
      <sz val="11"/>
      <color theme="1"/>
      <name val="Calibri"/>
      <family val="2"/>
      <scheme val="minor"/>
    </font>
    <font>
      <b/>
      <sz val="11"/>
      <color theme="1"/>
      <name val="Calibri"/>
      <family val="2"/>
    </font>
    <font>
      <b/>
      <sz val="11"/>
      <name val="Calibri"/>
      <family val="2"/>
    </font>
    <font>
      <sz val="11"/>
      <color rgb="FFFF0000"/>
      <name val="Calibri"/>
      <family val="2"/>
    </font>
    <font>
      <b/>
      <sz val="12"/>
      <color theme="1"/>
      <name val="Calibri"/>
      <family val="2"/>
      <scheme val="minor"/>
    </font>
    <font>
      <b/>
      <sz val="22"/>
      <name val="Calibri"/>
      <family val="2"/>
      <scheme val="minor"/>
    </font>
    <font>
      <b/>
      <sz val="12"/>
      <name val="Calibri"/>
      <family val="2"/>
      <scheme val="minor"/>
    </font>
    <font>
      <sz val="12"/>
      <name val="Calibri"/>
      <family val="2"/>
      <scheme val="minor"/>
    </font>
    <font>
      <sz val="12"/>
      <name val="Calibri"/>
      <family val="2"/>
    </font>
    <font>
      <sz val="12"/>
      <color theme="1"/>
      <name val="Calibri"/>
      <family val="2"/>
    </font>
    <font>
      <sz val="12"/>
      <color theme="1"/>
      <name val="Calibri"/>
      <family val="2"/>
      <scheme val="minor"/>
    </font>
    <font>
      <b/>
      <sz val="12"/>
      <color theme="1"/>
      <name val="Calibri"/>
      <family val="2"/>
    </font>
    <font>
      <b/>
      <sz val="12"/>
      <name val="Calibri"/>
      <family val="2"/>
    </font>
    <font>
      <sz val="12"/>
      <color rgb="FF000000"/>
      <name val="Calibri"/>
      <family val="2"/>
    </font>
    <font>
      <sz val="12"/>
      <color rgb="FF000000"/>
      <name val="Calibri"/>
      <family val="2"/>
      <scheme val="minor"/>
    </font>
    <font>
      <sz val="11"/>
      <color rgb="FF000000"/>
      <name val="Calibri"/>
      <family val="2"/>
      <scheme val="minor"/>
    </font>
    <font>
      <sz val="12"/>
      <color rgb="FFFF0000"/>
      <name val="Calibri"/>
      <family val="2"/>
      <scheme val="minor"/>
    </font>
    <font>
      <sz val="11"/>
      <color theme="9"/>
      <name val="Calibri"/>
      <family val="2"/>
      <scheme val="minor"/>
    </font>
    <font>
      <sz val="12"/>
      <color rgb="FFC610C6"/>
      <name val="Calibri"/>
      <family val="2"/>
      <scheme val="minor"/>
    </font>
    <font>
      <b/>
      <sz val="11"/>
      <color rgb="FF000000"/>
      <name val="Calibri"/>
      <family val="2"/>
      <scheme val="minor"/>
    </font>
    <font>
      <sz val="36"/>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FFFF"/>
        <bgColor rgb="FF000000"/>
      </patternFill>
    </fill>
    <fill>
      <patternFill patternType="solid">
        <fgColor theme="8" tint="0.79998168889431442"/>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s>
  <cellStyleXfs count="3">
    <xf numFmtId="0" fontId="0" fillId="0" borderId="0"/>
    <xf numFmtId="9" fontId="10" fillId="0" borderId="0" applyFont="0" applyFill="0" applyBorder="0" applyAlignment="0" applyProtection="0"/>
    <xf numFmtId="43" fontId="10" fillId="0" borderId="0" applyFont="0" applyFill="0" applyBorder="0" applyAlignment="0" applyProtection="0"/>
  </cellStyleXfs>
  <cellXfs count="387">
    <xf numFmtId="0" fontId="0" fillId="0" borderId="0" xfId="0"/>
    <xf numFmtId="0" fontId="0" fillId="0" borderId="1" xfId="0" applyBorder="1"/>
    <xf numFmtId="0" fontId="0" fillId="0" borderId="1" xfId="0" applyBorder="1" applyAlignment="1">
      <alignment wrapText="1"/>
    </xf>
    <xf numFmtId="0" fontId="1" fillId="0" borderId="1" xfId="0" applyFont="1" applyBorder="1" applyAlignment="1">
      <alignment horizontal="center" wrapText="1"/>
    </xf>
    <xf numFmtId="0" fontId="0" fillId="0" borderId="0" xfId="0" applyAlignment="1">
      <alignment horizontal="center" wrapText="1"/>
    </xf>
    <xf numFmtId="0" fontId="2" fillId="0" borderId="0" xfId="0" applyFont="1"/>
    <xf numFmtId="0" fontId="3" fillId="0" borderId="1" xfId="0" applyFont="1" applyBorder="1" applyAlignment="1">
      <alignment vertical="center" wrapText="1"/>
    </xf>
    <xf numFmtId="0" fontId="1" fillId="0" borderId="1" xfId="0" applyFont="1" applyBorder="1" applyAlignment="1">
      <alignment vertical="center" wrapText="1"/>
    </xf>
    <xf numFmtId="0" fontId="0" fillId="0" borderId="0" xfId="0" applyAlignment="1">
      <alignment horizontal="center"/>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0" fillId="0" borderId="3" xfId="0" applyBorder="1"/>
    <xf numFmtId="0" fontId="8" fillId="0" borderId="1" xfId="0" applyFont="1" applyBorder="1" applyAlignment="1">
      <alignment horizontal="center" vertical="center" wrapText="1"/>
    </xf>
    <xf numFmtId="0" fontId="6" fillId="0" borderId="1" xfId="0" applyFont="1" applyBorder="1" applyAlignment="1">
      <alignment wrapText="1"/>
    </xf>
    <xf numFmtId="0" fontId="3" fillId="0" borderId="1" xfId="0" quotePrefix="1" applyFont="1" applyBorder="1" applyAlignment="1">
      <alignment vertical="center" wrapText="1"/>
    </xf>
    <xf numFmtId="0" fontId="0" fillId="0" borderId="2" xfId="0" applyBorder="1"/>
    <xf numFmtId="0" fontId="1" fillId="0" borderId="1" xfId="0" applyFont="1" applyBorder="1"/>
    <xf numFmtId="0" fontId="8" fillId="0" borderId="1" xfId="0" quotePrefix="1" applyFont="1" applyBorder="1" applyAlignment="1">
      <alignment vertical="center" wrapText="1"/>
    </xf>
    <xf numFmtId="0" fontId="11" fillId="0" borderId="1" xfId="0" applyFont="1" applyBorder="1" applyAlignment="1">
      <alignment vertical="center" wrapText="1"/>
    </xf>
    <xf numFmtId="14" fontId="6" fillId="0" borderId="1" xfId="0" quotePrefix="1" applyNumberFormat="1" applyFont="1" applyFill="1" applyBorder="1" applyAlignment="1">
      <alignment horizontal="left" vertical="center" wrapText="1"/>
    </xf>
    <xf numFmtId="0" fontId="3" fillId="0" borderId="1" xfId="0" quotePrefix="1" applyFont="1" applyFill="1" applyBorder="1" applyAlignment="1">
      <alignment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13" fillId="0" borderId="1" xfId="0" applyFont="1" applyBorder="1" applyAlignment="1">
      <alignment vertical="center" wrapText="1"/>
    </xf>
    <xf numFmtId="0" fontId="0" fillId="2" borderId="1" xfId="0" applyFill="1" applyBorder="1" applyAlignment="1">
      <alignment wrapText="1"/>
    </xf>
    <xf numFmtId="0" fontId="1" fillId="0" borderId="1" xfId="0" applyFont="1" applyFill="1" applyBorder="1" applyAlignment="1">
      <alignment vertical="center" wrapText="1"/>
    </xf>
    <xf numFmtId="0" fontId="3" fillId="0" borderId="1" xfId="0" applyFont="1" applyFill="1" applyBorder="1" applyAlignment="1">
      <alignment vertical="center" wrapText="1"/>
    </xf>
    <xf numFmtId="14"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3" xfId="0" applyFont="1" applyBorder="1" applyAlignment="1">
      <alignment horizontal="center" wrapText="1"/>
    </xf>
    <xf numFmtId="9" fontId="14" fillId="3" borderId="7" xfId="1" applyFont="1" applyFill="1" applyBorder="1" applyAlignment="1">
      <alignment horizontal="center" vertical="center" wrapText="1"/>
    </xf>
    <xf numFmtId="0" fontId="1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 xfId="0" applyFont="1" applyBorder="1" applyAlignment="1">
      <alignment horizontal="left" vertical="center" wrapText="1"/>
    </xf>
    <xf numFmtId="0" fontId="11" fillId="0" borderId="1" xfId="0" applyFont="1" applyFill="1" applyBorder="1" applyAlignment="1">
      <alignment vertical="center" wrapText="1"/>
    </xf>
    <xf numFmtId="0" fontId="17" fillId="0" borderId="1" xfId="0" applyFont="1" applyFill="1" applyBorder="1" applyAlignment="1">
      <alignment vertical="center" wrapText="1"/>
    </xf>
    <xf numFmtId="0" fontId="18" fillId="0" borderId="1" xfId="0" applyFont="1" applyFill="1" applyBorder="1" applyAlignment="1">
      <alignment horizontal="justify" vertical="center" wrapText="1"/>
    </xf>
    <xf numFmtId="0" fontId="18" fillId="0" borderId="1" xfId="0" quotePrefix="1" applyFont="1" applyFill="1" applyBorder="1" applyAlignment="1">
      <alignment horizontal="justify" vertical="center" wrapText="1"/>
    </xf>
    <xf numFmtId="0" fontId="17" fillId="0" borderId="1" xfId="0" applyFont="1" applyFill="1" applyBorder="1" applyAlignment="1">
      <alignment horizontal="center" vertical="center"/>
    </xf>
    <xf numFmtId="14" fontId="17" fillId="0" borderId="1" xfId="0" applyNumberFormat="1" applyFont="1" applyFill="1" applyBorder="1" applyAlignment="1">
      <alignment horizontal="center" vertical="center" wrapText="1"/>
    </xf>
    <xf numFmtId="0" fontId="0" fillId="0" borderId="5" xfId="0" applyBorder="1"/>
    <xf numFmtId="0" fontId="16"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9" fillId="0" borderId="1" xfId="0" applyFont="1" applyFill="1" applyBorder="1" applyAlignment="1">
      <alignment horizontal="justify" vertical="center" wrapText="1"/>
    </xf>
    <xf numFmtId="0" fontId="19" fillId="0" borderId="1" xfId="0" quotePrefix="1" applyFont="1" applyFill="1" applyBorder="1" applyAlignment="1">
      <alignment horizontal="justify" vertical="center" wrapText="1"/>
    </xf>
    <xf numFmtId="14"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justify" vertical="center" wrapText="1"/>
    </xf>
    <xf numFmtId="0" fontId="19" fillId="0" borderId="1" xfId="0" quotePrefix="1" applyFont="1" applyFill="1" applyBorder="1" applyAlignment="1">
      <alignment vertical="center" wrapText="1"/>
    </xf>
    <xf numFmtId="0" fontId="20" fillId="0" borderId="1" xfId="0" applyFont="1" applyBorder="1" applyAlignment="1">
      <alignment vertical="center" wrapText="1"/>
    </xf>
    <xf numFmtId="14" fontId="20" fillId="4" borderId="1" xfId="0" applyNumberFormat="1"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vertical="center" wrapText="1"/>
    </xf>
    <xf numFmtId="0" fontId="19" fillId="0" borderId="1" xfId="0" applyFont="1" applyBorder="1" applyAlignment="1">
      <alignment vertical="center" wrapText="1"/>
    </xf>
    <xf numFmtId="0" fontId="6" fillId="0" borderId="1" xfId="0" applyFont="1" applyFill="1" applyBorder="1" applyAlignment="1">
      <alignment horizontal="center" vertical="center"/>
    </xf>
    <xf numFmtId="0" fontId="20" fillId="0" borderId="1" xfId="0" applyFont="1" applyFill="1" applyBorder="1"/>
    <xf numFmtId="0" fontId="17" fillId="0" borderId="1" xfId="0" applyFont="1" applyFill="1" applyBorder="1" applyAlignment="1">
      <alignment horizontal="justify" vertical="center" wrapText="1"/>
    </xf>
    <xf numFmtId="14" fontId="6" fillId="4" borderId="1" xfId="0" applyNumberFormat="1" applyFont="1" applyFill="1" applyBorder="1" applyAlignment="1">
      <alignment horizontal="center" vertical="center" wrapText="1"/>
    </xf>
    <xf numFmtId="0" fontId="18" fillId="0" borderId="1" xfId="0" applyFont="1" applyFill="1" applyBorder="1" applyAlignment="1">
      <alignment vertical="center" wrapText="1"/>
    </xf>
    <xf numFmtId="0" fontId="18" fillId="0" borderId="1" xfId="0" quotePrefix="1" applyFont="1" applyFill="1" applyBorder="1" applyAlignment="1">
      <alignment vertical="center" wrapText="1"/>
    </xf>
    <xf numFmtId="14" fontId="6" fillId="0" borderId="1" xfId="0" applyNumberFormat="1" applyFont="1" applyFill="1" applyBorder="1" applyAlignment="1">
      <alignment horizontal="center" vertical="center" wrapText="1"/>
    </xf>
    <xf numFmtId="0" fontId="17" fillId="4" borderId="1" xfId="0" applyFont="1" applyFill="1" applyBorder="1" applyAlignment="1">
      <alignment horizontal="justify" vertical="center" wrapText="1"/>
    </xf>
    <xf numFmtId="14" fontId="6" fillId="4" borderId="2"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0" borderId="1" xfId="0" applyFont="1" applyBorder="1" applyAlignment="1">
      <alignment horizontal="left" vertical="center" wrapText="1"/>
    </xf>
    <xf numFmtId="14" fontId="6" fillId="0" borderId="2" xfId="0" applyNumberFormat="1" applyFont="1" applyFill="1" applyBorder="1" applyAlignment="1">
      <alignment horizontal="center" vertical="center" wrapText="1"/>
    </xf>
    <xf numFmtId="164" fontId="6" fillId="4" borderId="1" xfId="2"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14" fontId="6" fillId="0" borderId="1" xfId="0" applyNumberFormat="1" applyFont="1" applyFill="1" applyBorder="1" applyAlignment="1">
      <alignment horizontal="center" vertical="center"/>
    </xf>
    <xf numFmtId="0" fontId="0" fillId="0" borderId="8" xfId="0" applyBorder="1"/>
    <xf numFmtId="14" fontId="0" fillId="0" borderId="1" xfId="0" applyNumberFormat="1" applyBorder="1" applyAlignment="1">
      <alignment horizontal="center" vertical="center" wrapText="1"/>
    </xf>
    <xf numFmtId="14" fontId="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xf>
    <xf numFmtId="0" fontId="0" fillId="4" borderId="1" xfId="0"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14" fontId="0" fillId="4" borderId="1" xfId="0" applyNumberFormat="1" applyFont="1" applyFill="1" applyBorder="1" applyAlignment="1">
      <alignment horizontal="center" vertical="center" wrapText="1"/>
    </xf>
    <xf numFmtId="1" fontId="0" fillId="4" borderId="1" xfId="0" applyNumberFormat="1" applyFont="1" applyFill="1" applyBorder="1" applyAlignment="1">
      <alignment horizontal="center" vertical="center" wrapText="1"/>
    </xf>
    <xf numFmtId="0" fontId="11" fillId="0" borderId="5" xfId="0" applyFont="1" applyBorder="1" applyAlignment="1">
      <alignment vertical="center" wrapText="1"/>
    </xf>
    <xf numFmtId="0" fontId="3" fillId="0" borderId="5" xfId="0" applyFont="1" applyBorder="1" applyAlignment="1">
      <alignment vertical="center" wrapText="1"/>
    </xf>
    <xf numFmtId="0" fontId="14" fillId="0" borderId="1" xfId="0" applyFont="1" applyFill="1" applyBorder="1" applyAlignment="1">
      <alignment horizontal="left" vertical="center"/>
    </xf>
    <xf numFmtId="0" fontId="23" fillId="0" borderId="1" xfId="0" applyFont="1" applyBorder="1" applyAlignment="1">
      <alignment vertical="center" wrapText="1"/>
    </xf>
    <xf numFmtId="0" fontId="19" fillId="0" borderId="1" xfId="0" applyFont="1" applyBorder="1" applyAlignment="1">
      <alignment horizontal="justify" vertical="top" wrapText="1"/>
    </xf>
    <xf numFmtId="14" fontId="19" fillId="0" borderId="1" xfId="0" applyNumberFormat="1" applyFont="1" applyBorder="1" applyAlignment="1">
      <alignment horizontal="center" vertical="center" wrapText="1"/>
    </xf>
    <xf numFmtId="0" fontId="18" fillId="0" borderId="1" xfId="0" applyFont="1" applyFill="1" applyBorder="1" applyAlignment="1">
      <alignment horizontal="left" vertical="center" wrapText="1"/>
    </xf>
    <xf numFmtId="14" fontId="18" fillId="0" borderId="1" xfId="0" applyNumberFormat="1" applyFont="1" applyBorder="1" applyAlignment="1">
      <alignment horizontal="center" vertical="center" wrapText="1"/>
    </xf>
    <xf numFmtId="0" fontId="21" fillId="0" borderId="1" xfId="0" applyFont="1" applyBorder="1" applyAlignment="1">
      <alignment vertical="center" wrapText="1"/>
    </xf>
    <xf numFmtId="0" fontId="20"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vertical="center" wrapText="1"/>
    </xf>
    <xf numFmtId="0" fontId="16" fillId="0" borderId="1" xfId="0" applyFont="1" applyBorder="1" applyAlignment="1">
      <alignment vertical="center" wrapText="1"/>
    </xf>
    <xf numFmtId="0" fontId="17"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left" vertical="center" wrapText="1"/>
    </xf>
    <xf numFmtId="0" fontId="24" fillId="0" borderId="1" xfId="0" applyFont="1" applyBorder="1" applyAlignment="1">
      <alignment horizontal="center" vertical="center"/>
    </xf>
    <xf numFmtId="0" fontId="26" fillId="4" borderId="1" xfId="0" applyFont="1" applyFill="1" applyBorder="1" applyAlignment="1">
      <alignment horizontal="justify" vertical="center" wrapText="1"/>
    </xf>
    <xf numFmtId="14" fontId="17" fillId="4"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0" borderId="1" xfId="0" applyFont="1" applyBorder="1" applyAlignment="1">
      <alignment vertical="center" wrapText="1"/>
    </xf>
    <xf numFmtId="0" fontId="16" fillId="4" borderId="1" xfId="0" applyFont="1" applyFill="1" applyBorder="1" applyAlignment="1">
      <alignment horizontal="left" vertical="center" wrapText="1"/>
    </xf>
    <xf numFmtId="0" fontId="18" fillId="0" borderId="1" xfId="0" applyFont="1" applyBorder="1" applyAlignment="1">
      <alignment horizontal="left" vertical="center" wrapText="1"/>
    </xf>
    <xf numFmtId="14" fontId="6" fillId="4" borderId="1" xfId="0" applyNumberFormat="1" applyFont="1" applyFill="1" applyBorder="1" applyAlignment="1">
      <alignment horizontal="left" vertical="center" wrapText="1"/>
    </xf>
    <xf numFmtId="0" fontId="6" fillId="0" borderId="1" xfId="0" applyFont="1" applyBorder="1"/>
    <xf numFmtId="0" fontId="0" fillId="0" borderId="0" xfId="0" applyBorder="1" applyAlignment="1">
      <alignment horizontal="center" vertical="center" wrapText="1"/>
    </xf>
    <xf numFmtId="0" fontId="20" fillId="0" borderId="0" xfId="0"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0" fontId="0" fillId="0" borderId="9" xfId="0" applyBorder="1" applyAlignment="1">
      <alignment horizontal="center" vertical="center" wrapText="1"/>
    </xf>
    <xf numFmtId="0" fontId="1" fillId="5"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14" fontId="7" fillId="5" borderId="1"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14" fontId="24" fillId="0" borderId="1" xfId="0" applyNumberFormat="1" applyFont="1" applyBorder="1" applyAlignment="1">
      <alignment horizontal="center" vertical="center" wrapText="1"/>
    </xf>
    <xf numFmtId="0" fontId="0" fillId="0" borderId="5" xfId="0" applyBorder="1" applyAlignment="1">
      <alignment wrapText="1"/>
    </xf>
    <xf numFmtId="0" fontId="11" fillId="0" borderId="1" xfId="0" applyFont="1" applyBorder="1" applyAlignment="1">
      <alignment horizontal="left" vertical="center" wrapText="1"/>
    </xf>
    <xf numFmtId="0" fontId="11" fillId="0" borderId="1" xfId="0" applyFont="1" applyFill="1" applyBorder="1" applyAlignment="1">
      <alignment horizontal="left" vertical="center" wrapText="1"/>
    </xf>
    <xf numFmtId="14" fontId="25"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9" fillId="0" borderId="1" xfId="0" applyFont="1" applyBorder="1" applyAlignment="1">
      <alignment horizontal="left" vertical="center" wrapText="1"/>
    </xf>
    <xf numFmtId="14" fontId="25" fillId="7" borderId="1" xfId="0" applyNumberFormat="1" applyFont="1" applyFill="1" applyBorder="1" applyAlignment="1">
      <alignment horizontal="center" vertical="center" wrapText="1"/>
    </xf>
    <xf numFmtId="0" fontId="25" fillId="7" borderId="1"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horizontal="center"/>
    </xf>
    <xf numFmtId="14" fontId="7" fillId="2" borderId="8" xfId="0" applyNumberFormat="1" applyFont="1" applyFill="1" applyBorder="1" applyAlignment="1">
      <alignment horizontal="center" vertical="center" wrapText="1"/>
    </xf>
    <xf numFmtId="0" fontId="0" fillId="6" borderId="8" xfId="0" applyFill="1" applyBorder="1" applyAlignment="1">
      <alignment horizontal="center" vertical="center" wrapText="1"/>
    </xf>
    <xf numFmtId="0" fontId="0" fillId="0" borderId="4" xfId="0" applyBorder="1" applyAlignment="1">
      <alignment horizontal="center" vertical="center" wrapText="1"/>
    </xf>
    <xf numFmtId="0" fontId="20" fillId="0" borderId="12" xfId="0" applyFont="1" applyFill="1"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4" xfId="0" applyBorder="1" applyAlignment="1">
      <alignment horizontal="center"/>
    </xf>
    <xf numFmtId="0" fontId="0" fillId="0" borderId="9" xfId="0" applyBorder="1"/>
    <xf numFmtId="1" fontId="0" fillId="0" borderId="3" xfId="0" applyNumberFormat="1" applyBorder="1" applyAlignment="1">
      <alignment horizontal="center" vertical="center"/>
    </xf>
    <xf numFmtId="0" fontId="11" fillId="0" borderId="3" xfId="0" applyFont="1" applyFill="1" applyBorder="1" applyAlignment="1">
      <alignment vertical="center" wrapText="1"/>
    </xf>
    <xf numFmtId="0" fontId="1" fillId="0" borderId="3" xfId="0" applyFont="1" applyBorder="1"/>
    <xf numFmtId="0" fontId="11" fillId="0" borderId="5" xfId="0" applyFont="1" applyFill="1" applyBorder="1" applyAlignment="1">
      <alignment vertical="center" wrapText="1"/>
    </xf>
    <xf numFmtId="0" fontId="0" fillId="0" borderId="10" xfId="0" applyBorder="1"/>
    <xf numFmtId="0" fontId="0" fillId="0" borderId="6" xfId="0" applyBorder="1"/>
    <xf numFmtId="0" fontId="1" fillId="0" borderId="5" xfId="0" applyFont="1" applyBorder="1"/>
    <xf numFmtId="0" fontId="1" fillId="0" borderId="6" xfId="0" applyFont="1" applyBorder="1"/>
    <xf numFmtId="0" fontId="1" fillId="6" borderId="8" xfId="0" applyFont="1" applyFill="1" applyBorder="1" applyAlignment="1">
      <alignment horizontal="center" vertical="center" wrapText="1"/>
    </xf>
    <xf numFmtId="14" fontId="6" fillId="0" borderId="1" xfId="0" applyNumberFormat="1" applyFont="1" applyFill="1" applyBorder="1" applyAlignment="1">
      <alignment horizontal="left" vertical="center" wrapText="1"/>
    </xf>
    <xf numFmtId="14" fontId="7" fillId="6" borderId="8" xfId="0" applyNumberFormat="1" applyFont="1" applyFill="1" applyBorder="1" applyAlignment="1">
      <alignment horizontal="center" vertical="center" wrapText="1"/>
    </xf>
    <xf numFmtId="0" fontId="20" fillId="0" borderId="1" xfId="0" quotePrefix="1" applyFont="1" applyBorder="1" applyAlignment="1">
      <alignment vertical="center" wrapText="1"/>
    </xf>
    <xf numFmtId="0" fontId="14" fillId="0" borderId="1" xfId="0" applyFont="1" applyBorder="1" applyAlignment="1">
      <alignment horizontal="left" vertical="center"/>
    </xf>
    <xf numFmtId="0" fontId="17" fillId="4" borderId="1" xfId="0" quotePrefix="1" applyFont="1" applyFill="1" applyBorder="1" applyAlignment="1">
      <alignment horizontal="justify" vertical="center" wrapText="1"/>
    </xf>
    <xf numFmtId="0" fontId="17" fillId="0" borderId="1" xfId="0" quotePrefix="1" applyFont="1" applyFill="1" applyBorder="1" applyAlignment="1">
      <alignment horizontal="left" vertical="center" wrapText="1"/>
    </xf>
    <xf numFmtId="0" fontId="20" fillId="0" borderId="1" xfId="0" applyFont="1" applyBorder="1" applyAlignment="1">
      <alignment vertical="center"/>
    </xf>
    <xf numFmtId="0" fontId="21" fillId="0" borderId="1" xfId="0" applyFont="1" applyBorder="1" applyAlignment="1">
      <alignment horizontal="left" vertical="center"/>
    </xf>
    <xf numFmtId="0" fontId="18" fillId="4" borderId="1" xfId="0" quotePrefix="1" applyFont="1" applyFill="1" applyBorder="1" applyAlignment="1">
      <alignment vertical="center" wrapText="1"/>
    </xf>
    <xf numFmtId="0" fontId="18" fillId="0" borderId="1" xfId="0" quotePrefix="1" applyFont="1" applyBorder="1" applyAlignment="1">
      <alignment vertical="center" wrapText="1"/>
    </xf>
    <xf numFmtId="0" fontId="16" fillId="0" borderId="1" xfId="0" applyFont="1" applyFill="1" applyBorder="1" applyAlignment="1">
      <alignment vertical="center"/>
    </xf>
    <xf numFmtId="0" fontId="20" fillId="0" borderId="1" xfId="0" quotePrefix="1" applyFont="1" applyBorder="1" applyAlignment="1">
      <alignment horizontal="left" vertical="center" wrapText="1"/>
    </xf>
    <xf numFmtId="0" fontId="17" fillId="0" borderId="1" xfId="0" quotePrefix="1" applyFont="1" applyFill="1" applyBorder="1" applyAlignment="1">
      <alignment vertical="center" wrapText="1"/>
    </xf>
    <xf numFmtId="0" fontId="17" fillId="4" borderId="1" xfId="0" quotePrefix="1" applyFont="1" applyFill="1" applyBorder="1" applyAlignment="1">
      <alignment horizontal="left" vertical="center" wrapText="1"/>
    </xf>
    <xf numFmtId="0" fontId="14" fillId="0" borderId="1" xfId="0" applyFont="1" applyBorder="1" applyAlignment="1">
      <alignment vertical="center"/>
    </xf>
    <xf numFmtId="0" fontId="17"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20" fillId="4" borderId="1" xfId="0" applyFont="1" applyFill="1" applyBorder="1" applyAlignment="1">
      <alignment vertical="center" wrapText="1"/>
    </xf>
    <xf numFmtId="49" fontId="14" fillId="0" borderId="1" xfId="0" applyNumberFormat="1" applyFont="1" applyBorder="1" applyAlignment="1">
      <alignment horizontal="left" vertical="center" wrapText="1"/>
    </xf>
    <xf numFmtId="49" fontId="20" fillId="0" borderId="1" xfId="0" applyNumberFormat="1" applyFont="1" applyBorder="1" applyAlignment="1">
      <alignment horizontal="left" vertical="center" wrapText="1"/>
    </xf>
    <xf numFmtId="0" fontId="22" fillId="0" borderId="1" xfId="0" applyFont="1" applyBorder="1" applyAlignment="1">
      <alignment vertical="center" wrapText="1"/>
    </xf>
    <xf numFmtId="0" fontId="19" fillId="0" borderId="1" xfId="0" quotePrefix="1" applyFont="1" applyBorder="1" applyAlignment="1">
      <alignment vertical="center" wrapText="1"/>
    </xf>
    <xf numFmtId="0" fontId="18" fillId="0" borderId="1" xfId="0" quotePrefix="1" applyFont="1" applyFill="1" applyBorder="1" applyAlignment="1">
      <alignment vertical="top" wrapText="1"/>
    </xf>
    <xf numFmtId="0" fontId="20" fillId="0" borderId="1" xfId="0" applyFont="1" applyBorder="1" applyAlignment="1">
      <alignment vertical="top" wrapText="1"/>
    </xf>
    <xf numFmtId="0" fontId="24" fillId="0" borderId="1" xfId="0" applyFont="1" applyBorder="1" applyAlignment="1">
      <alignment vertical="center" wrapText="1"/>
    </xf>
    <xf numFmtId="0" fontId="24" fillId="0" borderId="1" xfId="0" applyFont="1" applyBorder="1" applyAlignment="1">
      <alignment horizontal="left" vertical="center" wrapText="1"/>
    </xf>
    <xf numFmtId="0" fontId="23"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4" fontId="6" fillId="0" borderId="9" xfId="0" applyNumberFormat="1" applyFont="1" applyFill="1" applyBorder="1" applyAlignment="1">
      <alignment horizontal="center" vertical="center"/>
    </xf>
    <xf numFmtId="14" fontId="6" fillId="0" borderId="10" xfId="0" applyNumberFormat="1" applyFont="1" applyFill="1" applyBorder="1" applyAlignment="1">
      <alignment horizontal="center" vertical="center"/>
    </xf>
    <xf numFmtId="0" fontId="0" fillId="0" borderId="9" xfId="0" applyFont="1" applyBorder="1" applyAlignment="1">
      <alignment horizontal="center" vertical="center" wrapText="1"/>
    </xf>
    <xf numFmtId="0" fontId="0" fillId="0" borderId="16" xfId="0" applyFont="1" applyBorder="1" applyAlignment="1">
      <alignment horizontal="center" vertical="center" wrapText="1"/>
    </xf>
    <xf numFmtId="0" fontId="0"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14" fontId="6" fillId="0" borderId="2" xfId="0" applyNumberFormat="1" applyFont="1" applyBorder="1" applyAlignment="1">
      <alignment horizontal="center" vertical="center" wrapText="1"/>
    </xf>
    <xf numFmtId="0" fontId="0" fillId="0" borderId="15" xfId="0" applyFont="1" applyFill="1" applyBorder="1" applyAlignment="1">
      <alignment horizontal="center" vertical="center"/>
    </xf>
    <xf numFmtId="0" fontId="24" fillId="0" borderId="2" xfId="0" applyFont="1" applyBorder="1" applyAlignment="1">
      <alignment horizontal="center" vertical="center"/>
    </xf>
    <xf numFmtId="0" fontId="0" fillId="0" borderId="4" xfId="0" applyBorder="1"/>
    <xf numFmtId="0" fontId="15" fillId="0" borderId="0" xfId="0" applyFont="1" applyBorder="1" applyAlignment="1">
      <alignment horizontal="center" wrapText="1"/>
    </xf>
    <xf numFmtId="14" fontId="3" fillId="0" borderId="5" xfId="0" applyNumberFormat="1" applyFont="1" applyBorder="1" applyAlignment="1">
      <alignment horizontal="center" vertical="center" wrapText="1"/>
    </xf>
    <xf numFmtId="0" fontId="0" fillId="0" borderId="5" xfId="0" applyFont="1" applyBorder="1" applyAlignment="1">
      <alignment horizontal="center" vertical="center" wrapText="1"/>
    </xf>
    <xf numFmtId="0" fontId="16" fillId="0" borderId="1" xfId="0" applyFont="1" applyBorder="1" applyAlignment="1">
      <alignment horizontal="left" vertical="center" wrapText="1"/>
    </xf>
    <xf numFmtId="0" fontId="20" fillId="0" borderId="1" xfId="0" applyFont="1" applyBorder="1" applyAlignment="1">
      <alignment horizontal="left" vertical="center" wrapText="1"/>
    </xf>
    <xf numFmtId="0" fontId="20" fillId="0" borderId="4"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0" fillId="0" borderId="15" xfId="0" applyBorder="1" applyAlignment="1">
      <alignment horizontal="center"/>
    </xf>
    <xf numFmtId="14" fontId="6" fillId="4" borderId="4"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4" fontId="6" fillId="4" borderId="4" xfId="0" applyNumberFormat="1" applyFont="1" applyFill="1" applyBorder="1" applyAlignment="1">
      <alignment horizontal="left" vertical="center" wrapText="1"/>
    </xf>
    <xf numFmtId="14" fontId="6" fillId="0" borderId="4"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14" fontId="6" fillId="0" borderId="14" xfId="0" applyNumberFormat="1" applyFont="1" applyFill="1" applyBorder="1" applyAlignment="1">
      <alignment horizontal="center" vertical="center"/>
    </xf>
    <xf numFmtId="0" fontId="0" fillId="0" borderId="15" xfId="0" applyBorder="1" applyAlignment="1"/>
    <xf numFmtId="0" fontId="1" fillId="0" borderId="9" xfId="0" applyFont="1" applyBorder="1" applyAlignment="1">
      <alignment horizontal="center" wrapText="1"/>
    </xf>
    <xf numFmtId="0" fontId="0" fillId="0" borderId="1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Font="1" applyBorder="1" applyAlignment="1">
      <alignment horizontal="center" vertical="center" wrapText="1"/>
    </xf>
    <xf numFmtId="0" fontId="0" fillId="0" borderId="10" xfId="0" applyFont="1" applyBorder="1" applyAlignment="1">
      <alignment horizontal="center" vertical="center" wrapText="1"/>
    </xf>
    <xf numFmtId="0" fontId="6" fillId="0" borderId="14" xfId="0" applyFont="1" applyBorder="1" applyAlignment="1">
      <alignment horizontal="center" vertical="center"/>
    </xf>
    <xf numFmtId="14" fontId="6" fillId="0" borderId="14"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0" fillId="0" borderId="0" xfId="0" applyBorder="1" applyAlignment="1">
      <alignment horizontal="center"/>
    </xf>
    <xf numFmtId="0" fontId="6" fillId="0" borderId="1" xfId="0" applyFont="1" applyBorder="1" applyAlignment="1">
      <alignment horizontal="center" vertical="center"/>
    </xf>
    <xf numFmtId="0" fontId="0" fillId="0" borderId="1" xfId="0" applyFill="1" applyBorder="1" applyAlignment="1">
      <alignment wrapText="1"/>
    </xf>
    <xf numFmtId="0" fontId="1" fillId="0" borderId="1" xfId="0" applyFont="1" applyBorder="1" applyAlignment="1">
      <alignment horizontal="left" vertical="center"/>
    </xf>
    <xf numFmtId="0" fontId="22" fillId="0" borderId="1" xfId="0" applyFont="1" applyBorder="1" applyAlignment="1">
      <alignment horizontal="left" vertical="center"/>
    </xf>
    <xf numFmtId="0" fontId="17" fillId="0" borderId="1" xfId="0" applyFont="1" applyFill="1" applyBorder="1" applyAlignment="1">
      <alignment horizontal="left" wrapText="1"/>
    </xf>
    <xf numFmtId="14" fontId="8" fillId="0" borderId="1" xfId="0" applyNumberFormat="1" applyFont="1" applyFill="1" applyBorder="1" applyAlignment="1">
      <alignment horizontal="center" vertical="center" wrapText="1"/>
    </xf>
    <xf numFmtId="0" fontId="31" fillId="8" borderId="1" xfId="0" applyFont="1" applyFill="1" applyBorder="1" applyAlignment="1">
      <alignment horizontal="center" wrapText="1"/>
    </xf>
    <xf numFmtId="0" fontId="0" fillId="0" borderId="0" xfId="0" applyBorder="1" applyAlignment="1"/>
    <xf numFmtId="0" fontId="11" fillId="0" borderId="5" xfId="0" applyFont="1" applyBorder="1" applyAlignment="1">
      <alignment horizontal="left" vertical="center" wrapText="1"/>
    </xf>
    <xf numFmtId="0" fontId="0" fillId="0" borderId="5" xfId="0" applyBorder="1" applyAlignment="1">
      <alignment horizontal="center" vertical="center" wrapText="1"/>
    </xf>
    <xf numFmtId="0" fontId="11" fillId="9" borderId="1" xfId="0" applyFont="1" applyFill="1" applyBorder="1" applyAlignment="1">
      <alignment horizontal="left" vertical="center" wrapText="1"/>
    </xf>
    <xf numFmtId="0" fontId="11" fillId="9" borderId="1" xfId="0" applyFont="1" applyFill="1" applyBorder="1" applyAlignment="1">
      <alignment vertical="center" wrapText="1"/>
    </xf>
    <xf numFmtId="0" fontId="3" fillId="9" borderId="1" xfId="0" applyFont="1" applyFill="1" applyBorder="1" applyAlignment="1">
      <alignment vertical="center" wrapText="1"/>
    </xf>
    <xf numFmtId="0" fontId="1" fillId="9" borderId="1" xfId="0" applyFont="1" applyFill="1" applyBorder="1" applyAlignment="1">
      <alignment horizontal="center" vertical="center" wrapText="1"/>
    </xf>
    <xf numFmtId="0" fontId="0" fillId="9" borderId="1" xfId="0" applyFill="1" applyBorder="1" applyAlignment="1">
      <alignment wrapText="1"/>
    </xf>
    <xf numFmtId="0" fontId="0" fillId="9" borderId="1" xfId="0" applyFill="1" applyBorder="1" applyAlignment="1">
      <alignment horizontal="center" vertical="center" wrapText="1"/>
    </xf>
    <xf numFmtId="0" fontId="0" fillId="9" borderId="1" xfId="0" applyFill="1" applyBorder="1"/>
    <xf numFmtId="0" fontId="1" fillId="9" borderId="1" xfId="0" applyFont="1" applyFill="1" applyBorder="1"/>
    <xf numFmtId="0" fontId="0" fillId="9" borderId="1" xfId="0" applyFill="1" applyBorder="1" applyAlignment="1">
      <alignment horizontal="center"/>
    </xf>
    <xf numFmtId="0" fontId="5" fillId="9" borderId="1" xfId="0" applyFont="1" applyFill="1" applyBorder="1"/>
    <xf numFmtId="0" fontId="4" fillId="9" borderId="1" xfId="0" applyFont="1" applyFill="1" applyBorder="1" applyAlignment="1">
      <alignment horizontal="center" vertical="center"/>
    </xf>
    <xf numFmtId="14" fontId="3" fillId="9" borderId="1" xfId="0" applyNumberFormat="1" applyFont="1" applyFill="1" applyBorder="1" applyAlignment="1">
      <alignment horizontal="center" vertical="center" wrapText="1"/>
    </xf>
    <xf numFmtId="0" fontId="0" fillId="9" borderId="1" xfId="0" applyFont="1" applyFill="1" applyBorder="1" applyAlignment="1">
      <alignment horizontal="center" vertical="center" wrapText="1"/>
    </xf>
    <xf numFmtId="0" fontId="14" fillId="9" borderId="1" xfId="0" applyFont="1" applyFill="1" applyBorder="1" applyAlignment="1">
      <alignment vertical="center" wrapText="1"/>
    </xf>
    <xf numFmtId="0" fontId="1" fillId="9" borderId="1" xfId="0" applyFont="1" applyFill="1" applyBorder="1" applyAlignment="1">
      <alignment horizontal="center"/>
    </xf>
    <xf numFmtId="0" fontId="1" fillId="9" borderId="1" xfId="0" applyFont="1" applyFill="1" applyBorder="1" applyAlignment="1">
      <alignment horizontal="left" vertical="center"/>
    </xf>
    <xf numFmtId="0" fontId="14" fillId="9" borderId="1" xfId="0" applyFont="1" applyFill="1" applyBorder="1" applyAlignment="1">
      <alignment vertical="center"/>
    </xf>
    <xf numFmtId="0" fontId="20" fillId="9" borderId="1" xfId="0" applyFont="1" applyFill="1" applyBorder="1" applyAlignment="1">
      <alignment horizontal="left" vertical="center" wrapText="1"/>
    </xf>
    <xf numFmtId="0" fontId="20" fillId="9" borderId="1" xfId="0" applyFont="1" applyFill="1" applyBorder="1" applyAlignment="1">
      <alignment vertical="center" wrapText="1"/>
    </xf>
    <xf numFmtId="0" fontId="20" fillId="9" borderId="1" xfId="0" applyFont="1" applyFill="1" applyBorder="1" applyAlignment="1">
      <alignment horizontal="center" vertical="center" wrapText="1"/>
    </xf>
    <xf numFmtId="0" fontId="14" fillId="9" borderId="1" xfId="0" applyFont="1" applyFill="1" applyBorder="1" applyAlignment="1">
      <alignment horizontal="center" vertical="center"/>
    </xf>
    <xf numFmtId="0" fontId="14" fillId="9" borderId="1" xfId="0" applyFont="1" applyFill="1" applyBorder="1" applyAlignment="1">
      <alignment horizontal="left" vertical="center"/>
    </xf>
    <xf numFmtId="0" fontId="17" fillId="9" borderId="1" xfId="0" applyFont="1" applyFill="1" applyBorder="1" applyAlignment="1">
      <alignment vertical="center" wrapText="1"/>
    </xf>
    <xf numFmtId="14" fontId="17" fillId="9" borderId="1" xfId="0" applyNumberFormat="1" applyFont="1" applyFill="1" applyBorder="1" applyAlignment="1">
      <alignment horizontal="center" vertical="center"/>
    </xf>
    <xf numFmtId="0" fontId="20" fillId="9" borderId="1" xfId="0" applyFont="1" applyFill="1" applyBorder="1" applyAlignment="1">
      <alignment vertical="center"/>
    </xf>
    <xf numFmtId="164" fontId="1" fillId="9" borderId="1" xfId="0" applyNumberFormat="1" applyFont="1" applyFill="1" applyBorder="1" applyAlignment="1">
      <alignment horizontal="center" vertical="center"/>
    </xf>
    <xf numFmtId="14" fontId="6" fillId="9" borderId="1" xfId="0" applyNumberFormat="1" applyFont="1" applyFill="1" applyBorder="1" applyAlignment="1">
      <alignment horizontal="center" vertical="center" wrapText="1"/>
    </xf>
    <xf numFmtId="0" fontId="20" fillId="9" borderId="1" xfId="0" applyFont="1" applyFill="1" applyBorder="1"/>
    <xf numFmtId="0" fontId="0" fillId="9" borderId="1" xfId="0" applyFill="1" applyBorder="1" applyAlignment="1">
      <alignment horizontal="center" vertical="center"/>
    </xf>
    <xf numFmtId="0" fontId="18" fillId="9" borderId="1" xfId="0" applyFont="1" applyFill="1" applyBorder="1" applyAlignment="1">
      <alignment vertical="center" wrapText="1"/>
    </xf>
    <xf numFmtId="14" fontId="0" fillId="9" borderId="1" xfId="0" applyNumberFormat="1" applyFont="1" applyFill="1" applyBorder="1" applyAlignment="1">
      <alignment horizontal="center" vertical="center" wrapText="1"/>
    </xf>
    <xf numFmtId="0" fontId="1" fillId="9" borderId="1" xfId="0" applyFont="1" applyFill="1" applyBorder="1" applyAlignment="1">
      <alignment horizontal="center" vertical="center"/>
    </xf>
    <xf numFmtId="0" fontId="17" fillId="9" borderId="1" xfId="0" applyFont="1" applyFill="1" applyBorder="1" applyAlignment="1">
      <alignment horizontal="justify" vertical="center" wrapText="1"/>
    </xf>
    <xf numFmtId="0" fontId="0" fillId="9" borderId="1" xfId="0" applyFill="1" applyBorder="1" applyAlignment="1">
      <alignment vertical="center"/>
    </xf>
    <xf numFmtId="14" fontId="20" fillId="9" borderId="1" xfId="0" applyNumberFormat="1" applyFont="1" applyFill="1" applyBorder="1" applyAlignment="1">
      <alignment horizontal="center" vertical="center" wrapText="1"/>
    </xf>
    <xf numFmtId="0" fontId="14" fillId="9" borderId="1" xfId="0" applyFont="1" applyFill="1" applyBorder="1" applyAlignment="1">
      <alignment horizontal="left" vertical="center" wrapText="1"/>
    </xf>
    <xf numFmtId="0" fontId="16" fillId="9" borderId="1" xfId="0" applyFont="1" applyFill="1" applyBorder="1" applyAlignment="1">
      <alignment horizontal="left" vertical="center" wrapText="1"/>
    </xf>
    <xf numFmtId="0" fontId="17" fillId="9" borderId="1" xfId="0" applyFont="1" applyFill="1" applyBorder="1" applyAlignment="1">
      <alignment horizontal="left" vertical="center" wrapText="1"/>
    </xf>
    <xf numFmtId="0" fontId="17" fillId="9" borderId="1" xfId="0" applyFont="1" applyFill="1" applyBorder="1" applyAlignment="1">
      <alignment horizontal="center"/>
    </xf>
    <xf numFmtId="0" fontId="16" fillId="9" borderId="1" xfId="0" applyFont="1" applyFill="1" applyBorder="1" applyAlignment="1">
      <alignment horizontal="center" vertical="center"/>
    </xf>
    <xf numFmtId="0" fontId="18" fillId="9" borderId="1" xfId="0" applyFont="1" applyFill="1" applyBorder="1" applyAlignment="1">
      <alignment horizontal="center" vertical="center" wrapText="1"/>
    </xf>
    <xf numFmtId="14" fontId="17" fillId="9" borderId="1" xfId="0" applyNumberFormat="1" applyFont="1" applyFill="1" applyBorder="1" applyAlignment="1">
      <alignment horizontal="center" vertical="center" wrapText="1"/>
    </xf>
    <xf numFmtId="0" fontId="1" fillId="9" borderId="1" xfId="0" applyFont="1" applyFill="1" applyBorder="1" applyAlignment="1">
      <alignment vertical="center" wrapText="1"/>
    </xf>
    <xf numFmtId="0" fontId="6" fillId="0" borderId="1" xfId="0" applyFont="1" applyBorder="1" applyAlignment="1">
      <alignment horizontal="center" vertical="center" wrapText="1"/>
    </xf>
    <xf numFmtId="9" fontId="0" fillId="0" borderId="1" xfId="1" applyFont="1" applyBorder="1" applyAlignment="1">
      <alignment horizontal="center" vertical="center"/>
    </xf>
    <xf numFmtId="9" fontId="0" fillId="0" borderId="5" xfId="1" applyFont="1" applyBorder="1" applyAlignment="1">
      <alignment horizontal="center" vertical="center"/>
    </xf>
    <xf numFmtId="9" fontId="0" fillId="0" borderId="3" xfId="1" applyFont="1" applyBorder="1" applyAlignment="1">
      <alignment horizontal="center" vertical="center"/>
    </xf>
    <xf numFmtId="9" fontId="0" fillId="0" borderId="6" xfId="1" applyFont="1" applyBorder="1" applyAlignment="1">
      <alignment horizontal="center" vertical="center"/>
    </xf>
    <xf numFmtId="1" fontId="1" fillId="9" borderId="1" xfId="0" applyNumberFormat="1" applyFont="1" applyFill="1" applyBorder="1" applyAlignment="1">
      <alignment horizontal="center" vertical="center"/>
    </xf>
    <xf numFmtId="0" fontId="0" fillId="0" borderId="1" xfId="0" applyBorder="1" applyAlignment="1">
      <alignment vertical="center"/>
    </xf>
    <xf numFmtId="0" fontId="0" fillId="0" borderId="14" xfId="0" applyBorder="1" applyAlignment="1">
      <alignment horizontal="center" vertical="center"/>
    </xf>
    <xf numFmtId="0" fontId="0" fillId="0" borderId="12" xfId="0" applyBorder="1" applyAlignment="1">
      <alignment horizontal="center" vertical="center"/>
    </xf>
    <xf numFmtId="1" fontId="0" fillId="0" borderId="1" xfId="1" applyNumberFormat="1" applyFont="1" applyBorder="1" applyAlignment="1">
      <alignment horizontal="center" vertical="center"/>
    </xf>
    <xf numFmtId="1" fontId="1" fillId="9" borderId="1" xfId="1" applyNumberFormat="1" applyFont="1" applyFill="1" applyBorder="1" applyAlignment="1">
      <alignment horizontal="center" vertical="center"/>
    </xf>
    <xf numFmtId="1" fontId="0" fillId="0" borderId="1" xfId="0" applyNumberFormat="1" applyBorder="1" applyAlignment="1">
      <alignment horizontal="center" vertical="center"/>
    </xf>
    <xf numFmtId="1" fontId="1" fillId="9" borderId="1" xfId="0" applyNumberFormat="1" applyFont="1" applyFill="1" applyBorder="1" applyAlignment="1">
      <alignment horizontal="center" vertical="center" wrapText="1"/>
    </xf>
    <xf numFmtId="1" fontId="1" fillId="9" borderId="1" xfId="1" applyNumberFormat="1" applyFont="1" applyFill="1" applyBorder="1" applyAlignment="1">
      <alignment horizontal="center" vertical="center" wrapText="1"/>
    </xf>
    <xf numFmtId="1" fontId="0" fillId="0" borderId="5" xfId="1" applyNumberFormat="1" applyFont="1" applyBorder="1" applyAlignment="1">
      <alignment horizontal="center" vertical="center"/>
    </xf>
    <xf numFmtId="1" fontId="0" fillId="0" borderId="3" xfId="1" applyNumberFormat="1" applyFont="1" applyBorder="1" applyAlignment="1">
      <alignment horizontal="center" vertical="center"/>
    </xf>
    <xf numFmtId="1" fontId="14" fillId="9" borderId="1" xfId="1" applyNumberFormat="1" applyFont="1" applyFill="1" applyBorder="1" applyAlignment="1">
      <alignment horizontal="center" vertical="center" wrapText="1"/>
    </xf>
    <xf numFmtId="1" fontId="7" fillId="9" borderId="1" xfId="1" applyNumberFormat="1" applyFont="1" applyFill="1" applyBorder="1" applyAlignment="1">
      <alignment horizontal="center" vertical="center" wrapText="1"/>
    </xf>
    <xf numFmtId="1" fontId="1" fillId="9" borderId="1" xfId="0" applyNumberFormat="1" applyFont="1" applyFill="1" applyBorder="1" applyAlignment="1">
      <alignment horizontal="center"/>
    </xf>
    <xf numFmtId="1" fontId="14" fillId="9"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9" fontId="0" fillId="9" borderId="1" xfId="1" applyFont="1" applyFill="1" applyBorder="1"/>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0" fillId="0" borderId="1" xfId="0" applyFont="1" applyBorder="1" applyAlignment="1">
      <alignment horizontal="center" vertical="center"/>
    </xf>
    <xf numFmtId="9" fontId="0" fillId="9" borderId="1" xfId="1" applyFont="1" applyFill="1" applyBorder="1" applyAlignment="1">
      <alignment horizontal="center" vertical="center"/>
    </xf>
    <xf numFmtId="2" fontId="1" fillId="9" borderId="1" xfId="0" applyNumberFormat="1" applyFont="1" applyFill="1" applyBorder="1" applyAlignment="1">
      <alignment horizontal="center" vertical="center" wrapText="1"/>
    </xf>
    <xf numFmtId="2" fontId="1" fillId="9" borderId="1" xfId="1" applyNumberFormat="1" applyFont="1" applyFill="1" applyBorder="1" applyAlignment="1">
      <alignment horizontal="center" vertical="center"/>
    </xf>
    <xf numFmtId="1" fontId="0" fillId="0" borderId="5" xfId="0" applyNumberFormat="1" applyBorder="1" applyAlignment="1">
      <alignment horizontal="center" vertical="center"/>
    </xf>
    <xf numFmtId="2" fontId="0" fillId="0" borderId="3" xfId="0" applyNumberFormat="1" applyBorder="1" applyAlignment="1">
      <alignment horizontal="center" vertical="center"/>
    </xf>
    <xf numFmtId="2" fontId="0" fillId="0" borderId="1" xfId="0" applyNumberFormat="1" applyBorder="1" applyAlignment="1">
      <alignment horizontal="center" vertical="center"/>
    </xf>
    <xf numFmtId="0" fontId="11"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2" fontId="0" fillId="0" borderId="5" xfId="0" applyNumberFormat="1" applyBorder="1" applyAlignment="1">
      <alignment horizontal="center" vertical="center"/>
    </xf>
    <xf numFmtId="2" fontId="1" fillId="9" borderId="1" xfId="1"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0" fontId="11" fillId="9" borderId="1" xfId="0" applyFont="1" applyFill="1" applyBorder="1" applyAlignment="1">
      <alignment horizontal="center" vertical="center" wrapText="1"/>
    </xf>
    <xf numFmtId="2"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xf>
    <xf numFmtId="0" fontId="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1" fontId="0" fillId="0" borderId="3" xfId="0" applyNumberFormat="1" applyBorder="1" applyAlignment="1">
      <alignment horizontal="center" vertical="center"/>
    </xf>
    <xf numFmtId="9" fontId="0" fillId="0" borderId="3" xfId="1" applyFont="1" applyBorder="1" applyAlignment="1">
      <alignment horizontal="center" vertical="center"/>
    </xf>
    <xf numFmtId="9" fontId="0" fillId="0" borderId="5" xfId="1" applyFont="1" applyBorder="1" applyAlignment="1">
      <alignment horizontal="center" vertical="center"/>
    </xf>
    <xf numFmtId="1" fontId="0" fillId="0" borderId="5" xfId="0" applyNumberFormat="1" applyBorder="1" applyAlignment="1">
      <alignment horizontal="center" vertical="center"/>
    </xf>
    <xf numFmtId="165" fontId="1" fillId="9" borderId="1" xfId="1" applyNumberFormat="1" applyFont="1" applyFill="1" applyBorder="1" applyAlignment="1">
      <alignment horizontal="center" vertical="center"/>
    </xf>
    <xf numFmtId="165" fontId="0" fillId="0" borderId="1" xfId="1" applyNumberFormat="1" applyFont="1" applyBorder="1" applyAlignment="1">
      <alignment horizontal="center" vertical="center"/>
    </xf>
    <xf numFmtId="2" fontId="1" fillId="9" borderId="1" xfId="0" applyNumberFormat="1" applyFont="1" applyFill="1" applyBorder="1" applyAlignment="1">
      <alignment horizontal="center" vertical="center"/>
    </xf>
    <xf numFmtId="0" fontId="11" fillId="2" borderId="3" xfId="0" applyFont="1" applyFill="1" applyBorder="1" applyAlignment="1">
      <alignment vertical="center" wrapText="1"/>
    </xf>
    <xf numFmtId="2" fontId="0" fillId="0" borderId="1" xfId="1" applyNumberFormat="1" applyFont="1" applyFill="1" applyBorder="1" applyAlignment="1">
      <alignment horizontal="center" vertical="center"/>
    </xf>
    <xf numFmtId="9" fontId="0" fillId="0" borderId="1" xfId="1" applyFont="1" applyFill="1" applyBorder="1" applyAlignment="1">
      <alignment horizontal="center" vertical="center"/>
    </xf>
    <xf numFmtId="9" fontId="0" fillId="0" borderId="3" xfId="1" applyFont="1" applyBorder="1" applyAlignment="1">
      <alignment horizontal="center" vertical="center"/>
    </xf>
    <xf numFmtId="2" fontId="0" fillId="0" borderId="3" xfId="0" applyNumberFormat="1" applyFill="1" applyBorder="1" applyAlignment="1">
      <alignment horizontal="center" vertical="center"/>
    </xf>
    <xf numFmtId="10" fontId="0" fillId="0" borderId="1" xfId="1" applyNumberFormat="1" applyFont="1" applyFill="1" applyBorder="1" applyAlignment="1">
      <alignment horizontal="center" vertical="center"/>
    </xf>
    <xf numFmtId="10" fontId="0" fillId="0" borderId="3" xfId="1" applyNumberFormat="1" applyFont="1" applyFill="1" applyBorder="1" applyAlignment="1">
      <alignment horizontal="center" vertical="center"/>
    </xf>
    <xf numFmtId="166" fontId="0" fillId="0" borderId="3" xfId="1" applyNumberFormat="1" applyFont="1" applyFill="1" applyBorder="1" applyAlignment="1">
      <alignment horizontal="center" vertical="center"/>
    </xf>
    <xf numFmtId="9" fontId="0" fillId="0" borderId="3" xfId="1" applyNumberFormat="1" applyFont="1" applyFill="1" applyBorder="1" applyAlignment="1">
      <alignment horizontal="center" vertical="center"/>
    </xf>
    <xf numFmtId="9" fontId="0" fillId="0" borderId="3" xfId="1" applyNumberFormat="1" applyFont="1" applyBorder="1" applyAlignment="1">
      <alignment horizontal="center" vertical="center"/>
    </xf>
    <xf numFmtId="166" fontId="0" fillId="0" borderId="1" xfId="1" applyNumberFormat="1" applyFont="1" applyBorder="1" applyAlignment="1">
      <alignment horizontal="center" vertical="center"/>
    </xf>
    <xf numFmtId="165" fontId="0" fillId="0" borderId="1" xfId="0" applyNumberFormat="1" applyBorder="1" applyAlignment="1">
      <alignment horizontal="center" vertical="center"/>
    </xf>
    <xf numFmtId="9" fontId="0" fillId="0" borderId="3" xfId="1" applyNumberFormat="1" applyFont="1" applyBorder="1" applyAlignment="1">
      <alignment horizontal="left" vertical="center" indent="6"/>
    </xf>
    <xf numFmtId="2" fontId="0" fillId="0" borderId="1" xfId="1" applyNumberFormat="1" applyFont="1" applyBorder="1" applyAlignment="1">
      <alignment horizontal="center" vertical="center"/>
    </xf>
    <xf numFmtId="10" fontId="0" fillId="0" borderId="1" xfId="1" applyNumberFormat="1" applyFont="1" applyBorder="1" applyAlignment="1">
      <alignment horizontal="center" vertical="center"/>
    </xf>
    <xf numFmtId="1" fontId="0" fillId="0" borderId="1" xfId="1" applyNumberFormat="1" applyFont="1" applyFill="1" applyBorder="1" applyAlignment="1">
      <alignment horizontal="center" vertical="center"/>
    </xf>
    <xf numFmtId="1" fontId="0" fillId="0" borderId="3" xfId="0" applyNumberForma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9" fontId="0" fillId="0" borderId="3" xfId="1" applyFont="1" applyBorder="1" applyAlignment="1">
      <alignment horizontal="center" vertical="center"/>
    </xf>
    <xf numFmtId="9" fontId="0" fillId="0" borderId="6" xfId="1" applyFont="1" applyBorder="1" applyAlignment="1">
      <alignment horizontal="center" vertical="center"/>
    </xf>
    <xf numFmtId="9" fontId="0" fillId="0" borderId="5" xfId="1" applyFont="1" applyBorder="1" applyAlignment="1">
      <alignment horizontal="center" vertical="center"/>
    </xf>
    <xf numFmtId="1" fontId="0" fillId="0" borderId="6" xfId="0" applyNumberFormat="1" applyBorder="1" applyAlignment="1">
      <alignment horizontal="center" vertical="center"/>
    </xf>
    <xf numFmtId="1" fontId="0" fillId="0" borderId="5" xfId="0" applyNumberFormat="1" applyBorder="1" applyAlignment="1">
      <alignment horizontal="center" vertical="center"/>
    </xf>
    <xf numFmtId="0" fontId="0" fillId="0" borderId="1" xfId="0" applyFont="1" applyBorder="1" applyAlignment="1">
      <alignment horizontal="center" vertical="center" wrapText="1"/>
    </xf>
    <xf numFmtId="0" fontId="7" fillId="0" borderId="1" xfId="0" applyFont="1" applyBorder="1" applyAlignment="1">
      <alignment vertical="center" wrapText="1"/>
    </xf>
    <xf numFmtId="0" fontId="0" fillId="0" borderId="1" xfId="0" applyBorder="1" applyAlignment="1">
      <alignment vertical="center" wrapText="1"/>
    </xf>
    <xf numFmtId="0" fontId="8"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Fill="1" applyBorder="1" applyAlignment="1">
      <alignment horizontal="left" vertical="center" wrapText="1"/>
    </xf>
    <xf numFmtId="0" fontId="20" fillId="0" borderId="1" xfId="0" applyFont="1" applyBorder="1" applyAlignment="1">
      <alignment wrapText="1"/>
    </xf>
    <xf numFmtId="0" fontId="16" fillId="0" borderId="1" xfId="0" applyFont="1" applyFill="1" applyBorder="1" applyAlignment="1">
      <alignment horizontal="left" vertical="center"/>
    </xf>
    <xf numFmtId="0" fontId="20" fillId="0" borderId="1" xfId="0" applyFont="1" applyBorder="1" applyAlignment="1">
      <alignment horizontal="left"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14" fontId="3"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30" fillId="0" borderId="0" xfId="0" applyFont="1" applyBorder="1" applyAlignment="1">
      <alignment horizontal="center" vertical="center"/>
    </xf>
    <xf numFmtId="0" fontId="18" fillId="0" borderId="1" xfId="0" applyFont="1" applyBorder="1" applyAlignment="1">
      <alignment horizontal="left" vertical="center" wrapText="1"/>
    </xf>
    <xf numFmtId="0" fontId="1" fillId="0" borderId="1" xfId="0" applyFont="1" applyBorder="1" applyAlignment="1">
      <alignment horizontal="left" vertical="center" wrapText="1"/>
    </xf>
  </cellXfs>
  <cellStyles count="3">
    <cellStyle name="Migliaia" xfId="2" builtinId="3"/>
    <cellStyle name="Normale" xfId="0" builtinId="0"/>
    <cellStyle name="Percentuale" xfId="1" builtinId="5"/>
  </cellStyles>
  <dxfs count="0"/>
  <tableStyles count="0" defaultTableStyle="TableStyleMedium2" defaultPivotStyle="PivotStyleLight16"/>
  <colors>
    <mruColors>
      <color rgb="FFFF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44823</xdr:colOff>
      <xdr:row>0</xdr:row>
      <xdr:rowOff>72838</xdr:rowOff>
    </xdr:from>
    <xdr:to>
      <xdr:col>0</xdr:col>
      <xdr:colOff>1400735</xdr:colOff>
      <xdr:row>4</xdr:row>
      <xdr:rowOff>0</xdr:rowOff>
    </xdr:to>
    <xdr:pic>
      <xdr:nvPicPr>
        <xdr:cNvPr id="4" name="Picture 3" descr="C:\Users\tagliavini.f\Desktop\LOGO\Besta-Regione jpg\LogoBestaRegione_OK_Verticale.jpg"/>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val="0"/>
            </a:ext>
          </a:extLst>
        </a:blip>
        <a:srcRect/>
        <a:stretch>
          <a:fillRect/>
        </a:stretch>
      </xdr:blipFill>
      <xdr:spPr bwMode="auto">
        <a:xfrm>
          <a:off x="44823" y="72838"/>
          <a:ext cx="1355912" cy="6510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5:Z373"/>
  <sheetViews>
    <sheetView showGridLines="0" tabSelected="1" view="pageBreakPreview" topLeftCell="B261" zoomScale="80" zoomScaleNormal="80" zoomScaleSheetLayoutView="80" zoomScalePageLayoutView="70" workbookViewId="0">
      <selection activeCell="O278" sqref="O278"/>
    </sheetView>
  </sheetViews>
  <sheetFormatPr defaultRowHeight="15" x14ac:dyDescent="0.25"/>
  <cols>
    <col min="1" max="1" width="43.85546875" customWidth="1"/>
    <col min="2" max="2" width="35.7109375" customWidth="1"/>
    <col min="3" max="4" width="80.5703125" customWidth="1"/>
    <col min="5" max="5" width="30.5703125" customWidth="1"/>
    <col min="8" max="8" width="28.28515625" hidden="1" customWidth="1"/>
    <col min="9" max="9" width="19" hidden="1" customWidth="1"/>
    <col min="10" max="10" width="30.5703125" style="8" customWidth="1"/>
    <col min="11" max="11" width="21" style="8" hidden="1" customWidth="1"/>
    <col min="12" max="12" width="24.5703125" style="8" customWidth="1"/>
    <col min="13" max="13" width="13.28515625" hidden="1" customWidth="1"/>
    <col min="14" max="14" width="12.85546875" hidden="1" customWidth="1"/>
    <col min="15" max="15" width="20.85546875" customWidth="1"/>
    <col min="16" max="16" width="29" hidden="1" customWidth="1"/>
    <col min="17" max="18" width="20.85546875" customWidth="1"/>
    <col min="19" max="19" width="9.140625" customWidth="1"/>
  </cols>
  <sheetData>
    <row r="5" spans="1:18" s="5" customFormat="1" ht="63" customHeight="1" thickBot="1" x14ac:dyDescent="0.5">
      <c r="A5" s="208"/>
      <c r="B5" s="384"/>
      <c r="C5" s="384"/>
      <c r="D5" s="384"/>
      <c r="E5" s="384"/>
      <c r="F5" s="243"/>
      <c r="G5" s="243"/>
      <c r="H5" s="243"/>
      <c r="I5" s="243"/>
      <c r="J5" s="243"/>
      <c r="K5" s="222"/>
      <c r="L5" s="222"/>
      <c r="M5" s="222"/>
      <c r="N5" s="222"/>
      <c r="O5" s="222"/>
    </row>
    <row r="6" spans="1:18" s="4" customFormat="1" ht="56.1" customHeight="1" x14ac:dyDescent="0.3">
      <c r="A6" s="242" t="s">
        <v>72</v>
      </c>
      <c r="B6" s="242" t="s">
        <v>10</v>
      </c>
      <c r="C6" s="242" t="s">
        <v>11</v>
      </c>
      <c r="D6" s="242" t="s">
        <v>12</v>
      </c>
      <c r="E6" s="242" t="s">
        <v>2</v>
      </c>
      <c r="F6" s="242" t="s">
        <v>0</v>
      </c>
      <c r="G6" s="242" t="s">
        <v>506</v>
      </c>
      <c r="H6" s="242" t="s">
        <v>5</v>
      </c>
      <c r="I6" s="242" t="s">
        <v>4</v>
      </c>
      <c r="J6" s="242" t="s">
        <v>6</v>
      </c>
      <c r="K6" s="223" t="s">
        <v>456</v>
      </c>
      <c r="L6" s="37" t="s">
        <v>382</v>
      </c>
      <c r="M6" s="3" t="s">
        <v>1</v>
      </c>
      <c r="N6" s="3" t="s">
        <v>3</v>
      </c>
      <c r="O6" s="34" t="s">
        <v>7</v>
      </c>
      <c r="P6" s="34" t="s">
        <v>74</v>
      </c>
      <c r="Q6" s="34" t="s">
        <v>75</v>
      </c>
      <c r="R6" s="35" t="s">
        <v>76</v>
      </c>
    </row>
    <row r="7" spans="1:18" ht="191.25" customHeight="1" x14ac:dyDescent="0.25">
      <c r="A7" s="132" t="s">
        <v>73</v>
      </c>
      <c r="B7" s="22" t="s">
        <v>458</v>
      </c>
      <c r="C7" s="6" t="s">
        <v>463</v>
      </c>
      <c r="D7" s="6" t="s">
        <v>460</v>
      </c>
      <c r="E7" s="9" t="s">
        <v>30</v>
      </c>
      <c r="F7" s="10">
        <v>60</v>
      </c>
      <c r="G7" s="10">
        <v>65</v>
      </c>
      <c r="H7" s="2"/>
      <c r="I7" s="2"/>
      <c r="J7" s="12" t="s">
        <v>32</v>
      </c>
      <c r="K7" s="224"/>
      <c r="L7" s="120" t="s">
        <v>383</v>
      </c>
      <c r="M7" s="19"/>
      <c r="N7" s="1"/>
      <c r="O7" s="298">
        <v>65</v>
      </c>
      <c r="P7" s="22" t="s">
        <v>73</v>
      </c>
      <c r="Q7" s="290">
        <v>1</v>
      </c>
      <c r="R7" s="13">
        <f>O7*Q7</f>
        <v>65</v>
      </c>
    </row>
    <row r="8" spans="1:18" ht="114.75" customHeight="1" x14ac:dyDescent="0.25">
      <c r="A8" s="132" t="s">
        <v>73</v>
      </c>
      <c r="B8" s="22" t="s">
        <v>13</v>
      </c>
      <c r="C8" s="6" t="s">
        <v>132</v>
      </c>
      <c r="D8" s="6" t="s">
        <v>434</v>
      </c>
      <c r="E8" s="9" t="s">
        <v>29</v>
      </c>
      <c r="F8" s="10">
        <v>5</v>
      </c>
      <c r="G8" s="10">
        <v>0</v>
      </c>
      <c r="H8" s="2"/>
      <c r="I8" s="2"/>
      <c r="J8" s="12" t="s">
        <v>28</v>
      </c>
      <c r="K8" s="224"/>
      <c r="L8" s="120" t="s">
        <v>383</v>
      </c>
      <c r="M8" s="19"/>
      <c r="N8" s="1"/>
      <c r="O8" s="298">
        <v>0</v>
      </c>
      <c r="P8" s="22" t="s">
        <v>73</v>
      </c>
      <c r="Q8" s="290"/>
      <c r="R8" s="13">
        <f t="shared" ref="R8:R10" si="0">O8*Q8</f>
        <v>0</v>
      </c>
    </row>
    <row r="9" spans="1:18" ht="98.85" customHeight="1" x14ac:dyDescent="0.25">
      <c r="A9" s="132" t="s">
        <v>73</v>
      </c>
      <c r="B9" s="7" t="s">
        <v>17</v>
      </c>
      <c r="C9" s="6" t="s">
        <v>461</v>
      </c>
      <c r="D9" s="18" t="s">
        <v>409</v>
      </c>
      <c r="E9" s="9" t="s">
        <v>26</v>
      </c>
      <c r="F9" s="14">
        <v>15</v>
      </c>
      <c r="G9" s="333">
        <v>15</v>
      </c>
      <c r="H9" s="2"/>
      <c r="I9" s="2"/>
      <c r="J9" s="12" t="s">
        <v>51</v>
      </c>
      <c r="K9" s="225"/>
      <c r="L9" s="120" t="s">
        <v>383</v>
      </c>
      <c r="M9" s="19"/>
      <c r="N9" s="1"/>
      <c r="O9" s="358">
        <v>15</v>
      </c>
      <c r="P9" s="39" t="s">
        <v>73</v>
      </c>
      <c r="Q9" s="345">
        <v>1</v>
      </c>
      <c r="R9" s="300">
        <f t="shared" si="0"/>
        <v>15</v>
      </c>
    </row>
    <row r="10" spans="1:18" ht="128.85" customHeight="1" x14ac:dyDescent="0.25">
      <c r="A10" s="132" t="s">
        <v>73</v>
      </c>
      <c r="B10" s="7" t="s">
        <v>18</v>
      </c>
      <c r="C10" s="22" t="s">
        <v>462</v>
      </c>
      <c r="D10" s="18" t="s">
        <v>437</v>
      </c>
      <c r="E10" s="9" t="s">
        <v>25</v>
      </c>
      <c r="F10" s="14">
        <v>15</v>
      </c>
      <c r="G10" s="333">
        <v>15</v>
      </c>
      <c r="H10" s="2"/>
      <c r="I10" s="2"/>
      <c r="J10" s="12" t="s">
        <v>35</v>
      </c>
      <c r="K10" s="226"/>
      <c r="L10" s="120" t="s">
        <v>383</v>
      </c>
      <c r="M10" s="19"/>
      <c r="N10" s="1"/>
      <c r="O10" s="344">
        <f>(15+15+15+15+15+15+15)/7</f>
        <v>15</v>
      </c>
      <c r="P10" s="39" t="s">
        <v>73</v>
      </c>
      <c r="Q10" s="345">
        <v>1</v>
      </c>
      <c r="R10" s="13">
        <f t="shared" si="0"/>
        <v>15</v>
      </c>
    </row>
    <row r="11" spans="1:18" ht="91.5" customHeight="1" x14ac:dyDescent="0.25">
      <c r="A11" s="132" t="s">
        <v>73</v>
      </c>
      <c r="B11" s="38" t="s">
        <v>8</v>
      </c>
      <c r="C11" s="22" t="s">
        <v>37</v>
      </c>
      <c r="D11" s="6" t="s">
        <v>39</v>
      </c>
      <c r="E11" s="9" t="s">
        <v>25</v>
      </c>
      <c r="F11" s="10">
        <v>5</v>
      </c>
      <c r="G11" s="10">
        <v>5</v>
      </c>
      <c r="H11" s="2"/>
      <c r="I11" s="2"/>
      <c r="J11" s="10" t="s">
        <v>38</v>
      </c>
      <c r="K11" s="190"/>
      <c r="L11" s="127" t="s">
        <v>384</v>
      </c>
      <c r="M11" s="19"/>
      <c r="N11" s="1"/>
      <c r="O11" s="344">
        <f>(5+5+4.9+5+4.9+5+5)/7</f>
        <v>4.9714285714285706</v>
      </c>
      <c r="P11" s="22"/>
      <c r="Q11" s="348">
        <f>+O11/G11</f>
        <v>0.99428571428571411</v>
      </c>
      <c r="R11" s="319">
        <f>+O11</f>
        <v>4.9714285714285706</v>
      </c>
    </row>
    <row r="12" spans="1:18" ht="40.15" customHeight="1" x14ac:dyDescent="0.25">
      <c r="A12" s="246" t="s">
        <v>73</v>
      </c>
      <c r="B12" s="247" t="s">
        <v>77</v>
      </c>
      <c r="C12" s="248"/>
      <c r="D12" s="248"/>
      <c r="E12" s="248"/>
      <c r="F12" s="249">
        <f>SUM(F7:F11)</f>
        <v>100</v>
      </c>
      <c r="G12" s="249">
        <f>SUM(G7:G11)</f>
        <v>100</v>
      </c>
      <c r="H12" s="250"/>
      <c r="I12" s="250"/>
      <c r="J12" s="251"/>
      <c r="K12" s="119"/>
      <c r="L12" s="119"/>
      <c r="M12" s="19"/>
      <c r="N12" s="1"/>
      <c r="O12" s="316">
        <f>SUM(O7:O11)</f>
        <v>99.971428571428575</v>
      </c>
      <c r="P12" s="247" t="s">
        <v>73</v>
      </c>
      <c r="Q12" s="252"/>
      <c r="R12" s="342">
        <f>SUM(R7:R11)</f>
        <v>99.971428571428575</v>
      </c>
    </row>
    <row r="13" spans="1:18" ht="179.1" customHeight="1" x14ac:dyDescent="0.25">
      <c r="A13" s="244" t="s">
        <v>78</v>
      </c>
      <c r="B13" s="88" t="s">
        <v>14</v>
      </c>
      <c r="C13" s="89" t="s">
        <v>463</v>
      </c>
      <c r="D13" s="89" t="s">
        <v>464</v>
      </c>
      <c r="E13" s="209" t="s">
        <v>30</v>
      </c>
      <c r="F13" s="245">
        <v>60</v>
      </c>
      <c r="G13" s="245">
        <v>65</v>
      </c>
      <c r="H13" s="131"/>
      <c r="I13" s="131"/>
      <c r="J13" s="210" t="s">
        <v>33</v>
      </c>
      <c r="K13" s="224"/>
      <c r="L13" s="120" t="s">
        <v>383</v>
      </c>
      <c r="M13" s="19"/>
      <c r="N13" s="1"/>
      <c r="O13" s="300">
        <v>65</v>
      </c>
      <c r="P13" s="22" t="s">
        <v>73</v>
      </c>
      <c r="Q13" s="290">
        <v>1</v>
      </c>
      <c r="R13" s="13">
        <f>O13*Q13</f>
        <v>65</v>
      </c>
    </row>
    <row r="14" spans="1:18" ht="123" customHeight="1" x14ac:dyDescent="0.25">
      <c r="A14" s="132" t="s">
        <v>78</v>
      </c>
      <c r="B14" s="22" t="s">
        <v>13</v>
      </c>
      <c r="C14" s="6" t="s">
        <v>132</v>
      </c>
      <c r="D14" s="6" t="s">
        <v>435</v>
      </c>
      <c r="E14" s="9" t="s">
        <v>29</v>
      </c>
      <c r="F14" s="10">
        <v>5</v>
      </c>
      <c r="G14" s="10">
        <v>0</v>
      </c>
      <c r="H14" s="2"/>
      <c r="I14" s="2"/>
      <c r="J14" s="12" t="s">
        <v>28</v>
      </c>
      <c r="K14" s="224"/>
      <c r="L14" s="120" t="s">
        <v>383</v>
      </c>
      <c r="M14" s="19"/>
      <c r="N14" s="1"/>
      <c r="O14" s="300">
        <v>0</v>
      </c>
      <c r="P14" s="22" t="s">
        <v>73</v>
      </c>
      <c r="Q14" s="290"/>
      <c r="R14" s="13">
        <f>O14*Q14</f>
        <v>0</v>
      </c>
    </row>
    <row r="15" spans="1:18" ht="99.75" customHeight="1" x14ac:dyDescent="0.25">
      <c r="A15" s="132" t="s">
        <v>78</v>
      </c>
      <c r="B15" s="7" t="s">
        <v>17</v>
      </c>
      <c r="C15" s="6" t="s">
        <v>15</v>
      </c>
      <c r="D15" s="18" t="s">
        <v>409</v>
      </c>
      <c r="E15" s="9" t="s">
        <v>26</v>
      </c>
      <c r="F15" s="14">
        <v>15</v>
      </c>
      <c r="G15" s="333">
        <v>15</v>
      </c>
      <c r="H15" s="2"/>
      <c r="I15" s="2"/>
      <c r="J15" s="12" t="s">
        <v>51</v>
      </c>
      <c r="K15" s="225"/>
      <c r="L15" s="120" t="s">
        <v>383</v>
      </c>
      <c r="M15" s="19"/>
      <c r="N15" s="1"/>
      <c r="O15" s="300">
        <v>15</v>
      </c>
      <c r="P15" s="22" t="s">
        <v>73</v>
      </c>
      <c r="Q15" s="290">
        <v>1</v>
      </c>
      <c r="R15" s="13">
        <f>O15*Q15</f>
        <v>15</v>
      </c>
    </row>
    <row r="16" spans="1:18" ht="136.5" customHeight="1" x14ac:dyDescent="0.25">
      <c r="A16" s="132" t="s">
        <v>78</v>
      </c>
      <c r="B16" s="7" t="s">
        <v>18</v>
      </c>
      <c r="C16" s="22" t="s">
        <v>462</v>
      </c>
      <c r="D16" s="18" t="s">
        <v>457</v>
      </c>
      <c r="E16" s="9" t="s">
        <v>25</v>
      </c>
      <c r="F16" s="14">
        <v>15</v>
      </c>
      <c r="G16" s="333">
        <v>15</v>
      </c>
      <c r="H16" s="2"/>
      <c r="I16" s="2"/>
      <c r="J16" s="12" t="s">
        <v>35</v>
      </c>
      <c r="K16" s="226"/>
      <c r="L16" s="120" t="s">
        <v>383</v>
      </c>
      <c r="M16" s="19"/>
      <c r="N16" s="1"/>
      <c r="O16" s="300">
        <v>15</v>
      </c>
      <c r="P16" s="22" t="s">
        <v>73</v>
      </c>
      <c r="Q16" s="290">
        <v>1</v>
      </c>
      <c r="R16" s="13">
        <f>O16*Q16</f>
        <v>15</v>
      </c>
    </row>
    <row r="17" spans="1:18" ht="105" x14ac:dyDescent="0.25">
      <c r="A17" s="132" t="s">
        <v>78</v>
      </c>
      <c r="B17" s="38" t="s">
        <v>8</v>
      </c>
      <c r="C17" s="22" t="s">
        <v>465</v>
      </c>
      <c r="D17" s="6" t="s">
        <v>103</v>
      </c>
      <c r="E17" s="9" t="s">
        <v>25</v>
      </c>
      <c r="F17" s="10">
        <v>5</v>
      </c>
      <c r="G17" s="10">
        <v>5</v>
      </c>
      <c r="H17" s="2"/>
      <c r="I17" s="2"/>
      <c r="J17" s="10" t="s">
        <v>38</v>
      </c>
      <c r="K17" s="190"/>
      <c r="L17" s="127" t="s">
        <v>384</v>
      </c>
      <c r="M17" s="151"/>
      <c r="N17" s="15"/>
      <c r="O17" s="152">
        <v>5</v>
      </c>
      <c r="P17" s="36" t="s">
        <v>73</v>
      </c>
      <c r="Q17" s="292">
        <v>1</v>
      </c>
      <c r="R17" s="13">
        <f>O17*Q17</f>
        <v>5</v>
      </c>
    </row>
    <row r="18" spans="1:18" ht="40.15" customHeight="1" x14ac:dyDescent="0.25">
      <c r="A18" s="246" t="s">
        <v>78</v>
      </c>
      <c r="B18" s="247" t="s">
        <v>77</v>
      </c>
      <c r="C18" s="248"/>
      <c r="D18" s="248"/>
      <c r="E18" s="248"/>
      <c r="F18" s="249">
        <f>SUM(F13:F17)</f>
        <v>100</v>
      </c>
      <c r="G18" s="249">
        <f>SUM(G13:G17)</f>
        <v>100</v>
      </c>
      <c r="H18" s="250"/>
      <c r="I18" s="250"/>
      <c r="J18" s="251"/>
      <c r="K18" s="144"/>
      <c r="L18" s="140"/>
      <c r="M18" s="1"/>
      <c r="N18" s="1"/>
      <c r="O18" s="294">
        <f>SUM(O13:O17)</f>
        <v>100</v>
      </c>
      <c r="P18" s="22" t="s">
        <v>73</v>
      </c>
      <c r="Q18" s="1"/>
      <c r="R18" s="294">
        <f>SUM(R13:R17)</f>
        <v>100</v>
      </c>
    </row>
    <row r="19" spans="1:18" ht="195" customHeight="1" x14ac:dyDescent="0.25">
      <c r="A19" s="132" t="s">
        <v>79</v>
      </c>
      <c r="B19" s="22" t="s">
        <v>14</v>
      </c>
      <c r="C19" s="6" t="s">
        <v>463</v>
      </c>
      <c r="D19" s="6" t="s">
        <v>466</v>
      </c>
      <c r="E19" s="9" t="s">
        <v>30</v>
      </c>
      <c r="F19" s="10">
        <v>60</v>
      </c>
      <c r="G19" s="10">
        <v>65</v>
      </c>
      <c r="H19" s="2"/>
      <c r="I19" s="2"/>
      <c r="J19" s="12" t="s">
        <v>33</v>
      </c>
      <c r="K19" s="227"/>
      <c r="L19" s="139" t="s">
        <v>383</v>
      </c>
      <c r="O19" s="303">
        <v>65</v>
      </c>
      <c r="P19" s="88" t="s">
        <v>73</v>
      </c>
      <c r="Q19" s="290">
        <v>1</v>
      </c>
      <c r="R19" s="13">
        <f>O19*Q19</f>
        <v>65</v>
      </c>
    </row>
    <row r="20" spans="1:18" ht="123.6" customHeight="1" x14ac:dyDescent="0.25">
      <c r="A20" s="132" t="s">
        <v>79</v>
      </c>
      <c r="B20" s="22" t="s">
        <v>13</v>
      </c>
      <c r="C20" s="6" t="s">
        <v>132</v>
      </c>
      <c r="D20" s="6" t="s">
        <v>435</v>
      </c>
      <c r="E20" s="9" t="s">
        <v>29</v>
      </c>
      <c r="F20" s="10">
        <v>5</v>
      </c>
      <c r="G20" s="10">
        <v>0</v>
      </c>
      <c r="H20" s="2"/>
      <c r="I20" s="2"/>
      <c r="J20" s="12" t="s">
        <v>28</v>
      </c>
      <c r="K20" s="224"/>
      <c r="L20" s="120" t="s">
        <v>383</v>
      </c>
      <c r="N20">
        <v>0</v>
      </c>
      <c r="O20" s="298">
        <v>0</v>
      </c>
      <c r="P20" s="22" t="s">
        <v>73</v>
      </c>
      <c r="Q20" s="290"/>
      <c r="R20" s="13">
        <f t="shared" ref="R20:R23" si="1">O20*Q20</f>
        <v>0</v>
      </c>
    </row>
    <row r="21" spans="1:18" ht="95.1" customHeight="1" x14ac:dyDescent="0.25">
      <c r="A21" s="132" t="s">
        <v>79</v>
      </c>
      <c r="B21" s="7" t="s">
        <v>17</v>
      </c>
      <c r="C21" s="6" t="s">
        <v>461</v>
      </c>
      <c r="D21" s="18" t="s">
        <v>409</v>
      </c>
      <c r="E21" s="9" t="s">
        <v>26</v>
      </c>
      <c r="F21" s="14">
        <v>15</v>
      </c>
      <c r="G21" s="333">
        <v>15</v>
      </c>
      <c r="H21" s="2"/>
      <c r="I21" s="2"/>
      <c r="J21" s="12" t="s">
        <v>51</v>
      </c>
      <c r="K21" s="225"/>
      <c r="L21" s="120" t="s">
        <v>383</v>
      </c>
      <c r="O21" s="344">
        <v>14.55</v>
      </c>
      <c r="P21" s="39" t="s">
        <v>73</v>
      </c>
      <c r="Q21" s="351">
        <f>+O21/G21</f>
        <v>0.97000000000000008</v>
      </c>
      <c r="R21" s="330">
        <f>+O21</f>
        <v>14.55</v>
      </c>
    </row>
    <row r="22" spans="1:18" ht="133.35" customHeight="1" x14ac:dyDescent="0.25">
      <c r="A22" s="132" t="s">
        <v>79</v>
      </c>
      <c r="B22" s="7" t="s">
        <v>18</v>
      </c>
      <c r="C22" s="22" t="s">
        <v>462</v>
      </c>
      <c r="D22" s="18" t="s">
        <v>437</v>
      </c>
      <c r="E22" s="9" t="s">
        <v>25</v>
      </c>
      <c r="F22" s="14">
        <v>15</v>
      </c>
      <c r="G22" s="333">
        <v>15</v>
      </c>
      <c r="H22" s="2"/>
      <c r="I22" s="2"/>
      <c r="J22" s="12" t="s">
        <v>35</v>
      </c>
      <c r="K22" s="226"/>
      <c r="L22" s="120" t="s">
        <v>383</v>
      </c>
      <c r="O22" s="298">
        <v>15</v>
      </c>
      <c r="P22" s="22" t="s">
        <v>73</v>
      </c>
      <c r="Q22" s="290">
        <v>1</v>
      </c>
      <c r="R22" s="13">
        <f t="shared" si="1"/>
        <v>15</v>
      </c>
    </row>
    <row r="23" spans="1:18" ht="105" x14ac:dyDescent="0.25">
      <c r="A23" s="132" t="s">
        <v>79</v>
      </c>
      <c r="B23" s="38" t="s">
        <v>8</v>
      </c>
      <c r="C23" s="22" t="s">
        <v>465</v>
      </c>
      <c r="D23" s="6" t="s">
        <v>40</v>
      </c>
      <c r="E23" s="9" t="s">
        <v>25</v>
      </c>
      <c r="F23" s="10">
        <v>5</v>
      </c>
      <c r="G23" s="10">
        <v>5</v>
      </c>
      <c r="H23" s="2"/>
      <c r="I23" s="2"/>
      <c r="J23" s="10" t="s">
        <v>38</v>
      </c>
      <c r="K23" s="190"/>
      <c r="L23" s="127" t="s">
        <v>384</v>
      </c>
      <c r="O23" s="304">
        <v>5</v>
      </c>
      <c r="P23" s="36" t="s">
        <v>73</v>
      </c>
      <c r="Q23" s="292">
        <v>1</v>
      </c>
      <c r="R23" s="13">
        <f t="shared" si="1"/>
        <v>5</v>
      </c>
    </row>
    <row r="24" spans="1:18" ht="40.15" customHeight="1" x14ac:dyDescent="0.25">
      <c r="A24" s="246" t="s">
        <v>79</v>
      </c>
      <c r="B24" s="247" t="s">
        <v>77</v>
      </c>
      <c r="C24" s="248"/>
      <c r="D24" s="248"/>
      <c r="E24" s="248"/>
      <c r="F24" s="249">
        <f>SUM(F19:F23)</f>
        <v>100</v>
      </c>
      <c r="G24" s="249">
        <f>SUM(G19:G23)</f>
        <v>100</v>
      </c>
      <c r="H24" s="250"/>
      <c r="I24" s="250"/>
      <c r="J24" s="251"/>
      <c r="K24" s="144"/>
      <c r="L24" s="140"/>
      <c r="M24" s="1"/>
      <c r="N24" s="1"/>
      <c r="O24" s="315">
        <f>SUM(O19:O23)</f>
        <v>99.55</v>
      </c>
      <c r="P24" s="22" t="s">
        <v>73</v>
      </c>
      <c r="Q24" s="1"/>
      <c r="R24" s="315">
        <f>SUM(R19:R23)</f>
        <v>99.55</v>
      </c>
    </row>
    <row r="25" spans="1:18" ht="180" x14ac:dyDescent="0.25">
      <c r="A25" s="132" t="s">
        <v>80</v>
      </c>
      <c r="B25" s="22" t="s">
        <v>14</v>
      </c>
      <c r="C25" s="6" t="s">
        <v>463</v>
      </c>
      <c r="D25" s="6" t="s">
        <v>467</v>
      </c>
      <c r="E25" s="9" t="s">
        <v>30</v>
      </c>
      <c r="F25" s="10">
        <v>60</v>
      </c>
      <c r="G25" s="10">
        <v>65</v>
      </c>
      <c r="H25" s="2"/>
      <c r="I25" s="2"/>
      <c r="J25" s="12" t="s">
        <v>34</v>
      </c>
      <c r="K25" s="227"/>
      <c r="L25" s="139" t="s">
        <v>383</v>
      </c>
      <c r="O25" s="339">
        <v>65</v>
      </c>
      <c r="P25" s="88" t="s">
        <v>73</v>
      </c>
      <c r="Q25" s="290">
        <v>1</v>
      </c>
      <c r="R25" s="13">
        <f>O25*Q25</f>
        <v>65</v>
      </c>
    </row>
    <row r="26" spans="1:18" ht="139.5" customHeight="1" x14ac:dyDescent="0.25">
      <c r="A26" s="132" t="s">
        <v>80</v>
      </c>
      <c r="B26" s="22" t="s">
        <v>13</v>
      </c>
      <c r="C26" s="6" t="s">
        <v>132</v>
      </c>
      <c r="D26" s="6" t="s">
        <v>436</v>
      </c>
      <c r="E26" s="9" t="s">
        <v>29</v>
      </c>
      <c r="F26" s="10">
        <v>5</v>
      </c>
      <c r="G26" s="10">
        <v>0</v>
      </c>
      <c r="H26" s="2"/>
      <c r="I26" s="2"/>
      <c r="J26" s="12" t="s">
        <v>28</v>
      </c>
      <c r="K26" s="224"/>
      <c r="L26" s="120" t="s">
        <v>383</v>
      </c>
      <c r="O26" s="300">
        <v>0</v>
      </c>
      <c r="P26" s="22" t="s">
        <v>73</v>
      </c>
      <c r="Q26" s="290"/>
      <c r="R26" s="13">
        <f t="shared" ref="R26:R38" si="2">O26*Q26</f>
        <v>0</v>
      </c>
    </row>
    <row r="27" spans="1:18" ht="101.25" customHeight="1" x14ac:dyDescent="0.25">
      <c r="A27" s="132" t="s">
        <v>80</v>
      </c>
      <c r="B27" s="7" t="s">
        <v>17</v>
      </c>
      <c r="C27" s="6" t="s">
        <v>15</v>
      </c>
      <c r="D27" s="18" t="s">
        <v>409</v>
      </c>
      <c r="E27" s="9" t="s">
        <v>26</v>
      </c>
      <c r="F27" s="14">
        <v>15</v>
      </c>
      <c r="G27" s="333">
        <v>15</v>
      </c>
      <c r="H27" s="2"/>
      <c r="I27" s="2"/>
      <c r="J27" s="12" t="s">
        <v>51</v>
      </c>
      <c r="K27" s="225"/>
      <c r="L27" s="120" t="s">
        <v>383</v>
      </c>
      <c r="O27" s="300">
        <v>15</v>
      </c>
      <c r="P27" s="22" t="s">
        <v>73</v>
      </c>
      <c r="Q27" s="292">
        <v>1</v>
      </c>
      <c r="R27" s="13">
        <f t="shared" si="2"/>
        <v>15</v>
      </c>
    </row>
    <row r="28" spans="1:18" ht="116.1" customHeight="1" x14ac:dyDescent="0.25">
      <c r="A28" s="132" t="s">
        <v>80</v>
      </c>
      <c r="B28" s="7" t="s">
        <v>18</v>
      </c>
      <c r="C28" s="22" t="s">
        <v>462</v>
      </c>
      <c r="D28" s="18" t="s">
        <v>437</v>
      </c>
      <c r="E28" s="9" t="s">
        <v>25</v>
      </c>
      <c r="F28" s="14">
        <v>15</v>
      </c>
      <c r="G28" s="333">
        <v>15</v>
      </c>
      <c r="H28" s="2"/>
      <c r="I28" s="2"/>
      <c r="J28" s="12" t="s">
        <v>35</v>
      </c>
      <c r="K28" s="226"/>
      <c r="L28" s="120" t="s">
        <v>383</v>
      </c>
      <c r="O28" s="300">
        <v>15</v>
      </c>
      <c r="P28" s="22" t="s">
        <v>73</v>
      </c>
      <c r="Q28" s="292">
        <v>1</v>
      </c>
      <c r="R28" s="13">
        <f t="shared" si="2"/>
        <v>15</v>
      </c>
    </row>
    <row r="29" spans="1:18" ht="90" x14ac:dyDescent="0.25">
      <c r="A29" s="132" t="s">
        <v>80</v>
      </c>
      <c r="B29" s="38" t="s">
        <v>8</v>
      </c>
      <c r="C29" s="22" t="s">
        <v>465</v>
      </c>
      <c r="D29" s="6" t="s">
        <v>56</v>
      </c>
      <c r="E29" s="9" t="s">
        <v>25</v>
      </c>
      <c r="F29" s="10">
        <v>5</v>
      </c>
      <c r="G29" s="10">
        <v>5</v>
      </c>
      <c r="H29" s="2"/>
      <c r="I29" s="2"/>
      <c r="J29" s="10" t="s">
        <v>38</v>
      </c>
      <c r="K29" s="190"/>
      <c r="L29" s="127" t="s">
        <v>384</v>
      </c>
      <c r="O29" s="318">
        <v>4.9000000000000004</v>
      </c>
      <c r="P29" s="36" t="s">
        <v>73</v>
      </c>
      <c r="Q29" s="292">
        <f>+O29/G29</f>
        <v>0.98000000000000009</v>
      </c>
      <c r="R29" s="319">
        <f>+O29</f>
        <v>4.9000000000000004</v>
      </c>
    </row>
    <row r="30" spans="1:18" ht="40.15" customHeight="1" x14ac:dyDescent="0.25">
      <c r="A30" s="246" t="s">
        <v>80</v>
      </c>
      <c r="B30" s="247" t="s">
        <v>77</v>
      </c>
      <c r="C30" s="248"/>
      <c r="D30" s="248"/>
      <c r="E30" s="248"/>
      <c r="F30" s="249">
        <f>SUM(F25:F29)</f>
        <v>100</v>
      </c>
      <c r="G30" s="249">
        <f>SUM(G25:G29)</f>
        <v>100</v>
      </c>
      <c r="H30" s="250"/>
      <c r="I30" s="250"/>
      <c r="J30" s="251"/>
      <c r="K30" s="144"/>
      <c r="L30" s="140"/>
      <c r="M30" s="1"/>
      <c r="N30" s="1"/>
      <c r="O30" s="324">
        <f>SUM(O25:O29)</f>
        <v>99.9</v>
      </c>
      <c r="P30" s="22" t="s">
        <v>73</v>
      </c>
      <c r="Q30" s="1"/>
      <c r="R30" s="324">
        <f>SUM(R25:R29)</f>
        <v>99.9</v>
      </c>
    </row>
    <row r="31" spans="1:18" ht="195" x14ac:dyDescent="0.25">
      <c r="A31" s="132" t="s">
        <v>81</v>
      </c>
      <c r="B31" s="22" t="s">
        <v>14</v>
      </c>
      <c r="C31" s="6" t="s">
        <v>468</v>
      </c>
      <c r="D31" s="6" t="s">
        <v>469</v>
      </c>
      <c r="E31" s="9" t="s">
        <v>30</v>
      </c>
      <c r="F31" s="10">
        <v>60</v>
      </c>
      <c r="G31" s="10">
        <v>65</v>
      </c>
      <c r="H31" s="2"/>
      <c r="I31" s="2"/>
      <c r="J31" s="12" t="s">
        <v>34</v>
      </c>
      <c r="K31" s="227"/>
      <c r="L31" s="139" t="s">
        <v>383</v>
      </c>
      <c r="O31" s="317">
        <v>65</v>
      </c>
      <c r="P31" s="88" t="s">
        <v>73</v>
      </c>
      <c r="Q31" s="337">
        <v>1</v>
      </c>
      <c r="R31" s="13">
        <f t="shared" si="2"/>
        <v>65</v>
      </c>
    </row>
    <row r="32" spans="1:18" ht="141" customHeight="1" x14ac:dyDescent="0.25">
      <c r="A32" s="132" t="s">
        <v>81</v>
      </c>
      <c r="B32" s="22" t="s">
        <v>13</v>
      </c>
      <c r="C32" s="6" t="s">
        <v>132</v>
      </c>
      <c r="D32" s="6" t="s">
        <v>436</v>
      </c>
      <c r="E32" s="9" t="s">
        <v>29</v>
      </c>
      <c r="F32" s="10">
        <v>5</v>
      </c>
      <c r="G32" s="10">
        <v>0</v>
      </c>
      <c r="H32" s="2"/>
      <c r="I32" s="2"/>
      <c r="J32" s="12" t="s">
        <v>28</v>
      </c>
      <c r="K32" s="224"/>
      <c r="L32" s="120" t="s">
        <v>383</v>
      </c>
      <c r="O32" s="300">
        <v>0</v>
      </c>
      <c r="P32" s="22" t="s">
        <v>73</v>
      </c>
      <c r="Q32" s="337"/>
      <c r="R32" s="13">
        <f t="shared" si="2"/>
        <v>0</v>
      </c>
    </row>
    <row r="33" spans="1:18" ht="93.6" customHeight="1" x14ac:dyDescent="0.25">
      <c r="A33" s="132" t="s">
        <v>81</v>
      </c>
      <c r="B33" s="7" t="s">
        <v>17</v>
      </c>
      <c r="C33" s="6" t="s">
        <v>470</v>
      </c>
      <c r="D33" s="18" t="s">
        <v>409</v>
      </c>
      <c r="E33" s="9" t="s">
        <v>26</v>
      </c>
      <c r="F33" s="14">
        <v>15</v>
      </c>
      <c r="G33" s="333">
        <v>15</v>
      </c>
      <c r="H33" s="2"/>
      <c r="I33" s="2"/>
      <c r="J33" s="12" t="s">
        <v>51</v>
      </c>
      <c r="K33" s="225"/>
      <c r="L33" s="120" t="s">
        <v>383</v>
      </c>
      <c r="O33" s="300">
        <v>15</v>
      </c>
      <c r="P33" s="22" t="s">
        <v>73</v>
      </c>
      <c r="Q33" s="292">
        <v>1</v>
      </c>
      <c r="R33" s="13">
        <f t="shared" si="2"/>
        <v>15</v>
      </c>
    </row>
    <row r="34" spans="1:18" ht="122.1" customHeight="1" x14ac:dyDescent="0.25">
      <c r="A34" s="132" t="s">
        <v>81</v>
      </c>
      <c r="B34" s="7" t="s">
        <v>18</v>
      </c>
      <c r="C34" s="22" t="s">
        <v>462</v>
      </c>
      <c r="D34" s="18" t="s">
        <v>437</v>
      </c>
      <c r="E34" s="9" t="s">
        <v>25</v>
      </c>
      <c r="F34" s="14">
        <v>15</v>
      </c>
      <c r="G34" s="333">
        <v>15</v>
      </c>
      <c r="H34" s="2"/>
      <c r="I34" s="2"/>
      <c r="J34" s="12" t="s">
        <v>35</v>
      </c>
      <c r="K34" s="226"/>
      <c r="L34" s="120" t="s">
        <v>383</v>
      </c>
      <c r="O34" s="300">
        <v>15</v>
      </c>
      <c r="P34" s="22" t="s">
        <v>73</v>
      </c>
      <c r="Q34" s="292">
        <v>1</v>
      </c>
      <c r="R34" s="13">
        <f t="shared" si="2"/>
        <v>15</v>
      </c>
    </row>
    <row r="35" spans="1:18" ht="60" x14ac:dyDescent="0.25">
      <c r="A35" s="132" t="s">
        <v>81</v>
      </c>
      <c r="B35" s="38" t="s">
        <v>8</v>
      </c>
      <c r="C35" s="22" t="s">
        <v>41</v>
      </c>
      <c r="D35" s="6" t="s">
        <v>57</v>
      </c>
      <c r="E35" s="9" t="s">
        <v>25</v>
      </c>
      <c r="F35" s="10">
        <v>5</v>
      </c>
      <c r="G35" s="10">
        <v>5</v>
      </c>
      <c r="H35" s="2"/>
      <c r="I35" s="2"/>
      <c r="J35" s="10" t="s">
        <v>38</v>
      </c>
      <c r="K35" s="190"/>
      <c r="L35" s="127" t="s">
        <v>384</v>
      </c>
      <c r="O35" s="152">
        <v>5</v>
      </c>
      <c r="P35" s="36" t="s">
        <v>73</v>
      </c>
      <c r="Q35" s="292">
        <v>1</v>
      </c>
      <c r="R35" s="13">
        <f t="shared" si="2"/>
        <v>5</v>
      </c>
    </row>
    <row r="36" spans="1:18" ht="40.15" customHeight="1" x14ac:dyDescent="0.25">
      <c r="A36" s="246" t="s">
        <v>81</v>
      </c>
      <c r="B36" s="247" t="s">
        <v>77</v>
      </c>
      <c r="C36" s="248"/>
      <c r="D36" s="248"/>
      <c r="E36" s="248"/>
      <c r="F36" s="249">
        <f>SUM(F31:F35)</f>
        <v>100</v>
      </c>
      <c r="G36" s="249">
        <f>SUM(G31:G35)</f>
        <v>100</v>
      </c>
      <c r="H36" s="250"/>
      <c r="I36" s="250"/>
      <c r="J36" s="251"/>
      <c r="K36" s="144"/>
      <c r="L36" s="140"/>
      <c r="M36" s="1"/>
      <c r="N36" s="1"/>
      <c r="O36" s="299">
        <f>SUM(O31:O35)</f>
        <v>100</v>
      </c>
      <c r="P36" s="22" t="s">
        <v>73</v>
      </c>
      <c r="Q36" s="1"/>
      <c r="R36" s="299">
        <f>SUM(R31:R35)</f>
        <v>100</v>
      </c>
    </row>
    <row r="37" spans="1:18" ht="105.75" customHeight="1" x14ac:dyDescent="0.25">
      <c r="A37" s="132" t="s">
        <v>82</v>
      </c>
      <c r="B37" s="22" t="s">
        <v>31</v>
      </c>
      <c r="C37" s="6" t="s">
        <v>471</v>
      </c>
      <c r="D37" s="21" t="s">
        <v>472</v>
      </c>
      <c r="E37" s="9" t="s">
        <v>30</v>
      </c>
      <c r="F37" s="16">
        <v>60</v>
      </c>
      <c r="G37" s="16">
        <v>65</v>
      </c>
      <c r="H37" s="17"/>
      <c r="I37" s="17"/>
      <c r="J37" s="12" t="s">
        <v>33</v>
      </c>
      <c r="K37" s="201"/>
      <c r="L37" s="139" t="s">
        <v>383</v>
      </c>
      <c r="O37" s="317">
        <v>65</v>
      </c>
      <c r="P37" s="88" t="s">
        <v>73</v>
      </c>
      <c r="Q37" s="337">
        <v>1</v>
      </c>
      <c r="R37" s="13">
        <f t="shared" si="2"/>
        <v>65</v>
      </c>
    </row>
    <row r="38" spans="1:18" ht="137.85" customHeight="1" x14ac:dyDescent="0.25">
      <c r="A38" s="132" t="s">
        <v>82</v>
      </c>
      <c r="B38" s="22" t="s">
        <v>13</v>
      </c>
      <c r="C38" s="6" t="s">
        <v>132</v>
      </c>
      <c r="D38" s="6" t="s">
        <v>444</v>
      </c>
      <c r="E38" s="9" t="s">
        <v>29</v>
      </c>
      <c r="F38" s="10">
        <v>5</v>
      </c>
      <c r="G38" s="10">
        <v>0</v>
      </c>
      <c r="H38" s="2"/>
      <c r="I38" s="2"/>
      <c r="J38" s="12" t="s">
        <v>28</v>
      </c>
      <c r="K38" s="224"/>
      <c r="L38" s="120" t="s">
        <v>383</v>
      </c>
      <c r="O38" s="300">
        <v>0</v>
      </c>
      <c r="P38" s="22" t="s">
        <v>73</v>
      </c>
      <c r="Q38" s="337"/>
      <c r="R38" s="13">
        <f t="shared" si="2"/>
        <v>0</v>
      </c>
    </row>
    <row r="39" spans="1:18" ht="90" x14ac:dyDescent="0.25">
      <c r="A39" s="132" t="s">
        <v>82</v>
      </c>
      <c r="B39" s="7" t="s">
        <v>22</v>
      </c>
      <c r="C39" s="6" t="s">
        <v>58</v>
      </c>
      <c r="D39" s="24" t="s">
        <v>438</v>
      </c>
      <c r="E39" s="9" t="s">
        <v>26</v>
      </c>
      <c r="F39" s="14">
        <v>15</v>
      </c>
      <c r="G39" s="333">
        <v>15</v>
      </c>
      <c r="H39" s="2"/>
      <c r="I39" s="2"/>
      <c r="J39" s="12" t="s">
        <v>35</v>
      </c>
      <c r="K39" s="225"/>
      <c r="L39" s="120" t="s">
        <v>383</v>
      </c>
      <c r="O39" s="300">
        <v>15</v>
      </c>
      <c r="P39" s="22" t="s">
        <v>73</v>
      </c>
      <c r="Q39" s="292">
        <v>1</v>
      </c>
      <c r="R39" s="13">
        <v>15</v>
      </c>
    </row>
    <row r="40" spans="1:18" ht="75" x14ac:dyDescent="0.25">
      <c r="A40" s="132" t="s">
        <v>82</v>
      </c>
      <c r="B40" s="7" t="s">
        <v>23</v>
      </c>
      <c r="C40" s="6" t="s">
        <v>473</v>
      </c>
      <c r="D40" s="24" t="s">
        <v>474</v>
      </c>
      <c r="E40" s="9" t="s">
        <v>24</v>
      </c>
      <c r="F40" s="14">
        <v>15</v>
      </c>
      <c r="G40" s="333">
        <v>15</v>
      </c>
      <c r="H40" s="2"/>
      <c r="I40" s="2"/>
      <c r="J40" s="12" t="s">
        <v>35</v>
      </c>
      <c r="K40" s="226"/>
      <c r="L40" s="120" t="s">
        <v>383</v>
      </c>
      <c r="O40" s="300">
        <v>15</v>
      </c>
      <c r="P40" s="22" t="s">
        <v>73</v>
      </c>
      <c r="Q40" s="292">
        <v>1</v>
      </c>
      <c r="R40" s="13">
        <v>15</v>
      </c>
    </row>
    <row r="41" spans="1:18" ht="80.849999999999994" customHeight="1" x14ac:dyDescent="0.25">
      <c r="A41" s="132" t="s">
        <v>82</v>
      </c>
      <c r="B41" s="38" t="s">
        <v>8</v>
      </c>
      <c r="C41" s="22" t="s">
        <v>475</v>
      </c>
      <c r="D41" s="6" t="s">
        <v>42</v>
      </c>
      <c r="E41" s="9" t="s">
        <v>25</v>
      </c>
      <c r="F41" s="10">
        <v>5</v>
      </c>
      <c r="G41" s="10">
        <v>5</v>
      </c>
      <c r="H41" s="2"/>
      <c r="I41" s="2"/>
      <c r="J41" s="10" t="s">
        <v>38</v>
      </c>
      <c r="K41" s="190"/>
      <c r="L41" s="127" t="s">
        <v>384</v>
      </c>
      <c r="O41" s="318">
        <v>4.9000000000000004</v>
      </c>
      <c r="P41" s="36" t="s">
        <v>73</v>
      </c>
      <c r="Q41" s="346">
        <v>0.98</v>
      </c>
      <c r="R41" s="330">
        <f>+O41</f>
        <v>4.9000000000000004</v>
      </c>
    </row>
    <row r="42" spans="1:18" ht="41.85" customHeight="1" x14ac:dyDescent="0.25">
      <c r="A42" s="246" t="s">
        <v>82</v>
      </c>
      <c r="B42" s="247" t="s">
        <v>77</v>
      </c>
      <c r="C42" s="248"/>
      <c r="D42" s="248"/>
      <c r="E42" s="248"/>
      <c r="F42" s="249">
        <f>SUM(F37:F41)</f>
        <v>100</v>
      </c>
      <c r="G42" s="249">
        <f>SUM(G37:G41)</f>
        <v>100</v>
      </c>
      <c r="H42" s="250"/>
      <c r="I42" s="250"/>
      <c r="J42" s="251"/>
      <c r="K42" s="144"/>
      <c r="L42" s="140"/>
      <c r="M42" s="1"/>
      <c r="N42" s="1"/>
      <c r="O42" s="324">
        <f>SUM(O37:O41)</f>
        <v>99.9</v>
      </c>
      <c r="P42" s="22" t="s">
        <v>73</v>
      </c>
      <c r="Q42" s="292"/>
      <c r="R42" s="324">
        <f>SUM(R37:R41)</f>
        <v>99.9</v>
      </c>
    </row>
    <row r="43" spans="1:18" ht="180" x14ac:dyDescent="0.25">
      <c r="A43" s="132" t="s">
        <v>83</v>
      </c>
      <c r="B43" s="22" t="s">
        <v>14</v>
      </c>
      <c r="C43" s="6" t="s">
        <v>507</v>
      </c>
      <c r="D43" s="6" t="s">
        <v>477</v>
      </c>
      <c r="E43" s="9" t="s">
        <v>30</v>
      </c>
      <c r="F43" s="10">
        <v>60</v>
      </c>
      <c r="G43" s="10">
        <v>65</v>
      </c>
      <c r="H43" s="2"/>
      <c r="I43" s="2"/>
      <c r="J43" s="12" t="s">
        <v>33</v>
      </c>
      <c r="K43" s="227"/>
      <c r="L43" s="139" t="s">
        <v>383</v>
      </c>
      <c r="O43" s="317">
        <v>65</v>
      </c>
      <c r="P43" s="320" t="s">
        <v>73</v>
      </c>
      <c r="Q43" s="292">
        <v>1</v>
      </c>
      <c r="R43" s="13">
        <f>O43*Q43</f>
        <v>65</v>
      </c>
    </row>
    <row r="44" spans="1:18" ht="139.35" customHeight="1" x14ac:dyDescent="0.25">
      <c r="A44" s="132" t="s">
        <v>83</v>
      </c>
      <c r="B44" s="22" t="s">
        <v>13</v>
      </c>
      <c r="C44" s="6" t="s">
        <v>132</v>
      </c>
      <c r="D44" s="6" t="s">
        <v>435</v>
      </c>
      <c r="E44" s="9" t="s">
        <v>29</v>
      </c>
      <c r="F44" s="10">
        <v>5</v>
      </c>
      <c r="G44" s="10">
        <v>0</v>
      </c>
      <c r="H44" s="2"/>
      <c r="I44" s="2"/>
      <c r="J44" s="12" t="s">
        <v>28</v>
      </c>
      <c r="K44" s="224"/>
      <c r="L44" s="120" t="s">
        <v>383</v>
      </c>
      <c r="O44" s="300">
        <v>0</v>
      </c>
      <c r="P44" s="321" t="s">
        <v>73</v>
      </c>
      <c r="Q44" s="292"/>
      <c r="R44" s="13">
        <f t="shared" ref="R44:R53" si="3">O44*Q44</f>
        <v>0</v>
      </c>
    </row>
    <row r="45" spans="1:18" ht="99" customHeight="1" x14ac:dyDescent="0.25">
      <c r="A45" s="132" t="s">
        <v>83</v>
      </c>
      <c r="B45" s="7" t="s">
        <v>17</v>
      </c>
      <c r="C45" s="6" t="s">
        <v>461</v>
      </c>
      <c r="D45" s="18" t="s">
        <v>409</v>
      </c>
      <c r="E45" s="9" t="s">
        <v>26</v>
      </c>
      <c r="F45" s="14">
        <v>15</v>
      </c>
      <c r="G45" s="333">
        <v>15</v>
      </c>
      <c r="H45" s="2"/>
      <c r="I45" s="2"/>
      <c r="J45" s="12" t="s">
        <v>51</v>
      </c>
      <c r="K45" s="225"/>
      <c r="L45" s="120" t="s">
        <v>383</v>
      </c>
      <c r="O45" s="300">
        <v>15</v>
      </c>
      <c r="P45" s="321" t="s">
        <v>73</v>
      </c>
      <c r="Q45" s="292">
        <v>1</v>
      </c>
      <c r="R45" s="13">
        <f t="shared" si="3"/>
        <v>15</v>
      </c>
    </row>
    <row r="46" spans="1:18" ht="90" x14ac:dyDescent="0.25">
      <c r="A46" s="132" t="s">
        <v>83</v>
      </c>
      <c r="B46" s="7" t="s">
        <v>18</v>
      </c>
      <c r="C46" s="22" t="s">
        <v>462</v>
      </c>
      <c r="D46" s="23" t="s">
        <v>439</v>
      </c>
      <c r="E46" s="9" t="s">
        <v>25</v>
      </c>
      <c r="F46" s="14">
        <v>15</v>
      </c>
      <c r="G46" s="333">
        <v>15</v>
      </c>
      <c r="H46" s="2"/>
      <c r="I46" s="2"/>
      <c r="J46" s="12" t="s">
        <v>35</v>
      </c>
      <c r="K46" s="226"/>
      <c r="L46" s="120" t="s">
        <v>383</v>
      </c>
      <c r="O46" s="300">
        <v>15</v>
      </c>
      <c r="P46" s="321" t="s">
        <v>73</v>
      </c>
      <c r="Q46" s="292">
        <v>1</v>
      </c>
      <c r="R46" s="13">
        <f t="shared" si="3"/>
        <v>15</v>
      </c>
    </row>
    <row r="47" spans="1:18" ht="105" x14ac:dyDescent="0.25">
      <c r="A47" s="132" t="s">
        <v>83</v>
      </c>
      <c r="B47" s="38" t="s">
        <v>8</v>
      </c>
      <c r="C47" s="22" t="s">
        <v>465</v>
      </c>
      <c r="D47" s="6" t="s">
        <v>102</v>
      </c>
      <c r="E47" s="9" t="s">
        <v>25</v>
      </c>
      <c r="F47" s="10">
        <v>5</v>
      </c>
      <c r="G47" s="10">
        <v>5</v>
      </c>
      <c r="H47" s="2"/>
      <c r="I47" s="2"/>
      <c r="J47" s="10" t="s">
        <v>38</v>
      </c>
      <c r="K47" s="190"/>
      <c r="L47" s="127" t="s">
        <v>384</v>
      </c>
      <c r="O47" s="152">
        <v>5</v>
      </c>
      <c r="P47" s="322" t="s">
        <v>73</v>
      </c>
      <c r="Q47" s="292">
        <v>1</v>
      </c>
      <c r="R47" s="13">
        <f t="shared" si="3"/>
        <v>5</v>
      </c>
    </row>
    <row r="48" spans="1:18" ht="40.15" customHeight="1" x14ac:dyDescent="0.25">
      <c r="A48" s="246" t="s">
        <v>83</v>
      </c>
      <c r="B48" s="247" t="s">
        <v>77</v>
      </c>
      <c r="C48" s="252"/>
      <c r="D48" s="253"/>
      <c r="E48" s="252"/>
      <c r="F48" s="249">
        <f>SUM(F43:F47)</f>
        <v>100</v>
      </c>
      <c r="G48" s="249">
        <f>SUM(G43:G47)</f>
        <v>100</v>
      </c>
      <c r="H48" s="252"/>
      <c r="I48" s="252"/>
      <c r="J48" s="254"/>
      <c r="K48" s="150"/>
      <c r="L48" s="141"/>
      <c r="M48" s="1"/>
      <c r="N48" s="1"/>
      <c r="O48" s="299">
        <f>SUM(O43:O47)</f>
        <v>100</v>
      </c>
      <c r="P48" s="22" t="s">
        <v>73</v>
      </c>
      <c r="Q48" s="1"/>
      <c r="R48" s="299">
        <f>SUM(R43:R47)</f>
        <v>100</v>
      </c>
    </row>
    <row r="49" spans="1:18" ht="197.1" customHeight="1" x14ac:dyDescent="0.25">
      <c r="A49" s="132" t="s">
        <v>84</v>
      </c>
      <c r="B49" s="22" t="s">
        <v>14</v>
      </c>
      <c r="C49" s="6" t="s">
        <v>16</v>
      </c>
      <c r="D49" s="26" t="s">
        <v>440</v>
      </c>
      <c r="E49" s="9" t="s">
        <v>30</v>
      </c>
      <c r="F49" s="10">
        <v>60</v>
      </c>
      <c r="G49" s="10">
        <v>65</v>
      </c>
      <c r="H49" s="2"/>
      <c r="I49" s="2"/>
      <c r="J49" s="12" t="s">
        <v>33</v>
      </c>
      <c r="K49" s="227"/>
      <c r="L49" s="139" t="s">
        <v>383</v>
      </c>
      <c r="O49" s="339">
        <v>65</v>
      </c>
      <c r="P49" s="88" t="s">
        <v>73</v>
      </c>
      <c r="Q49" s="292">
        <v>1</v>
      </c>
      <c r="R49" s="13">
        <f t="shared" si="3"/>
        <v>65</v>
      </c>
    </row>
    <row r="50" spans="1:18" ht="134.85" customHeight="1" x14ac:dyDescent="0.25">
      <c r="A50" s="132" t="s">
        <v>84</v>
      </c>
      <c r="B50" s="22" t="s">
        <v>13</v>
      </c>
      <c r="C50" s="6" t="s">
        <v>132</v>
      </c>
      <c r="D50" s="6" t="s">
        <v>441</v>
      </c>
      <c r="E50" s="9" t="s">
        <v>29</v>
      </c>
      <c r="F50" s="10">
        <v>5</v>
      </c>
      <c r="G50" s="10">
        <v>0</v>
      </c>
      <c r="H50" s="2"/>
      <c r="I50" s="2"/>
      <c r="J50" s="12" t="s">
        <v>28</v>
      </c>
      <c r="K50" s="224"/>
      <c r="L50" s="120" t="s">
        <v>383</v>
      </c>
      <c r="O50" s="300">
        <v>0</v>
      </c>
      <c r="P50" s="22" t="s">
        <v>73</v>
      </c>
      <c r="Q50" s="292"/>
      <c r="R50" s="13">
        <f t="shared" si="3"/>
        <v>0</v>
      </c>
    </row>
    <row r="51" spans="1:18" ht="77.25" customHeight="1" x14ac:dyDescent="0.25">
      <c r="A51" s="132" t="s">
        <v>84</v>
      </c>
      <c r="B51" s="369" t="s">
        <v>413</v>
      </c>
      <c r="C51" s="371" t="s">
        <v>478</v>
      </c>
      <c r="D51" s="6" t="s">
        <v>442</v>
      </c>
      <c r="E51" s="25" t="s">
        <v>26</v>
      </c>
      <c r="F51" s="10">
        <v>15</v>
      </c>
      <c r="G51" s="10">
        <v>15</v>
      </c>
      <c r="H51" s="2"/>
      <c r="I51" s="2"/>
      <c r="J51" s="12" t="s">
        <v>433</v>
      </c>
      <c r="K51" s="226"/>
      <c r="L51" s="120" t="s">
        <v>383</v>
      </c>
      <c r="O51" s="300">
        <v>15</v>
      </c>
      <c r="P51" s="22"/>
      <c r="Q51" s="292">
        <v>1</v>
      </c>
      <c r="R51" s="13">
        <f t="shared" si="3"/>
        <v>15</v>
      </c>
    </row>
    <row r="52" spans="1:18" ht="74.25" customHeight="1" x14ac:dyDescent="0.25">
      <c r="A52" s="132" t="s">
        <v>84</v>
      </c>
      <c r="B52" s="370"/>
      <c r="C52" s="370"/>
      <c r="D52" s="161" t="s">
        <v>414</v>
      </c>
      <c r="E52" s="25" t="s">
        <v>26</v>
      </c>
      <c r="F52" s="14">
        <v>15</v>
      </c>
      <c r="G52" s="333">
        <v>15</v>
      </c>
      <c r="H52" s="17"/>
      <c r="I52" s="17"/>
      <c r="J52" s="12" t="s">
        <v>415</v>
      </c>
      <c r="K52" s="226"/>
      <c r="L52" s="120" t="s">
        <v>383</v>
      </c>
      <c r="O52" s="300">
        <v>15</v>
      </c>
      <c r="P52" s="22" t="s">
        <v>73</v>
      </c>
      <c r="Q52" s="292">
        <v>1</v>
      </c>
      <c r="R52" s="13">
        <f t="shared" si="3"/>
        <v>15</v>
      </c>
    </row>
    <row r="53" spans="1:18" ht="68.099999999999994" customHeight="1" x14ac:dyDescent="0.25">
      <c r="A53" s="132" t="s">
        <v>84</v>
      </c>
      <c r="B53" s="38" t="s">
        <v>8</v>
      </c>
      <c r="C53" s="22" t="s">
        <v>475</v>
      </c>
      <c r="D53" s="30" t="s">
        <v>505</v>
      </c>
      <c r="E53" s="9" t="s">
        <v>25</v>
      </c>
      <c r="F53" s="10">
        <v>5</v>
      </c>
      <c r="G53" s="10">
        <v>5</v>
      </c>
      <c r="H53" s="2"/>
      <c r="I53" s="2"/>
      <c r="J53" s="10" t="s">
        <v>38</v>
      </c>
      <c r="K53" s="190"/>
      <c r="L53" s="127" t="s">
        <v>384</v>
      </c>
      <c r="O53" s="336">
        <v>5</v>
      </c>
      <c r="P53" s="36" t="s">
        <v>73</v>
      </c>
      <c r="Q53" s="292">
        <v>1</v>
      </c>
      <c r="R53" s="300">
        <f t="shared" si="3"/>
        <v>5</v>
      </c>
    </row>
    <row r="54" spans="1:18" ht="40.15" customHeight="1" x14ac:dyDescent="0.25">
      <c r="A54" s="246" t="s">
        <v>84</v>
      </c>
      <c r="B54" s="247" t="s">
        <v>77</v>
      </c>
      <c r="C54" s="255"/>
      <c r="D54" s="255"/>
      <c r="E54" s="255"/>
      <c r="F54" s="249">
        <f>SUM(F49:F53)</f>
        <v>100</v>
      </c>
      <c r="G54" s="249">
        <f>SUM(G49:G53)</f>
        <v>100</v>
      </c>
      <c r="H54" s="252"/>
      <c r="I54" s="252"/>
      <c r="J54" s="254"/>
      <c r="K54" s="150"/>
      <c r="L54" s="141"/>
      <c r="M54" s="1"/>
      <c r="N54" s="1"/>
      <c r="O54" s="299">
        <f>SUM(O49:O53)</f>
        <v>100</v>
      </c>
      <c r="P54" s="22" t="s">
        <v>73</v>
      </c>
      <c r="Q54" s="1"/>
      <c r="R54" s="299">
        <f>SUM(R49:R53)</f>
        <v>100</v>
      </c>
    </row>
    <row r="55" spans="1:18" ht="193.5" customHeight="1" x14ac:dyDescent="0.25">
      <c r="A55" s="132" t="s">
        <v>85</v>
      </c>
      <c r="B55" s="22" t="s">
        <v>14</v>
      </c>
      <c r="C55" s="6" t="s">
        <v>463</v>
      </c>
      <c r="D55" s="6" t="s">
        <v>479</v>
      </c>
      <c r="E55" s="9" t="s">
        <v>30</v>
      </c>
      <c r="F55" s="10">
        <v>50</v>
      </c>
      <c r="G55" s="10">
        <v>55</v>
      </c>
      <c r="H55" s="2"/>
      <c r="I55" s="2"/>
      <c r="J55" s="12" t="s">
        <v>33</v>
      </c>
      <c r="K55" s="227"/>
      <c r="L55" s="139" t="s">
        <v>383</v>
      </c>
      <c r="O55" s="317">
        <v>55</v>
      </c>
      <c r="P55" s="320" t="s">
        <v>85</v>
      </c>
      <c r="Q55" s="292">
        <v>1</v>
      </c>
      <c r="R55" s="13">
        <f>O55*Q55</f>
        <v>55</v>
      </c>
    </row>
    <row r="56" spans="1:18" ht="144.6" customHeight="1" x14ac:dyDescent="0.25">
      <c r="A56" s="132" t="s">
        <v>85</v>
      </c>
      <c r="B56" s="22" t="s">
        <v>13</v>
      </c>
      <c r="C56" s="6" t="s">
        <v>132</v>
      </c>
      <c r="D56" s="6" t="s">
        <v>435</v>
      </c>
      <c r="E56" s="9" t="s">
        <v>29</v>
      </c>
      <c r="F56" s="10">
        <v>5</v>
      </c>
      <c r="G56" s="10">
        <v>0</v>
      </c>
      <c r="H56" s="2"/>
      <c r="I56" s="2"/>
      <c r="J56" s="12" t="s">
        <v>28</v>
      </c>
      <c r="K56" s="224"/>
      <c r="L56" s="120" t="s">
        <v>383</v>
      </c>
      <c r="O56" s="300">
        <v>0</v>
      </c>
      <c r="P56" s="321" t="s">
        <v>85</v>
      </c>
      <c r="Q56" s="292"/>
      <c r="R56" s="13">
        <f t="shared" ref="R56:R58" si="4">O56*Q56</f>
        <v>0</v>
      </c>
    </row>
    <row r="57" spans="1:18" ht="101.1" customHeight="1" x14ac:dyDescent="0.25">
      <c r="A57" s="132" t="s">
        <v>85</v>
      </c>
      <c r="B57" s="7" t="s">
        <v>17</v>
      </c>
      <c r="C57" s="6" t="s">
        <v>461</v>
      </c>
      <c r="D57" s="18" t="s">
        <v>443</v>
      </c>
      <c r="E57" s="9" t="s">
        <v>26</v>
      </c>
      <c r="F57" s="14">
        <v>15</v>
      </c>
      <c r="G57" s="333">
        <v>15</v>
      </c>
      <c r="H57" s="2"/>
      <c r="I57" s="2"/>
      <c r="J57" s="12" t="s">
        <v>51</v>
      </c>
      <c r="K57" s="225"/>
      <c r="L57" s="120" t="s">
        <v>383</v>
      </c>
      <c r="O57" s="300">
        <v>15</v>
      </c>
      <c r="P57" s="321" t="s">
        <v>85</v>
      </c>
      <c r="Q57" s="292">
        <v>1</v>
      </c>
      <c r="R57" s="13">
        <f t="shared" si="4"/>
        <v>15</v>
      </c>
    </row>
    <row r="58" spans="1:18" ht="131.1" customHeight="1" x14ac:dyDescent="0.25">
      <c r="A58" s="132" t="s">
        <v>85</v>
      </c>
      <c r="B58" s="7" t="s">
        <v>18</v>
      </c>
      <c r="C58" s="22" t="s">
        <v>462</v>
      </c>
      <c r="D58" s="18" t="s">
        <v>437</v>
      </c>
      <c r="E58" s="9" t="s">
        <v>25</v>
      </c>
      <c r="F58" s="14">
        <v>15</v>
      </c>
      <c r="G58" s="333">
        <v>15</v>
      </c>
      <c r="H58" s="2"/>
      <c r="I58" s="2"/>
      <c r="J58" s="12" t="s">
        <v>35</v>
      </c>
      <c r="K58" s="226"/>
      <c r="L58" s="120" t="s">
        <v>383</v>
      </c>
      <c r="O58" s="300">
        <v>15</v>
      </c>
      <c r="P58" s="321" t="s">
        <v>85</v>
      </c>
      <c r="Q58" s="292">
        <v>1</v>
      </c>
      <c r="R58" s="13">
        <f t="shared" si="4"/>
        <v>15</v>
      </c>
    </row>
    <row r="59" spans="1:18" ht="97.35" customHeight="1" x14ac:dyDescent="0.25">
      <c r="A59" s="132" t="s">
        <v>85</v>
      </c>
      <c r="B59" s="38" t="s">
        <v>8</v>
      </c>
      <c r="C59" s="22" t="s">
        <v>465</v>
      </c>
      <c r="D59" s="6" t="s">
        <v>480</v>
      </c>
      <c r="E59" s="9" t="s">
        <v>25</v>
      </c>
      <c r="F59" s="10">
        <v>15</v>
      </c>
      <c r="G59" s="10">
        <v>15</v>
      </c>
      <c r="H59" s="2"/>
      <c r="I59" s="2"/>
      <c r="J59" s="10" t="s">
        <v>38</v>
      </c>
      <c r="K59" s="190"/>
      <c r="L59" s="127" t="s">
        <v>384</v>
      </c>
      <c r="O59" s="347">
        <f>(15+15+14.7+15+15+15)/6</f>
        <v>14.950000000000001</v>
      </c>
      <c r="P59" s="322" t="s">
        <v>85</v>
      </c>
      <c r="Q59" s="349">
        <f>+O59/G59</f>
        <v>0.9966666666666667</v>
      </c>
      <c r="R59" s="319">
        <f>+Q59*G59</f>
        <v>14.950000000000001</v>
      </c>
    </row>
    <row r="60" spans="1:18" ht="40.15" customHeight="1" x14ac:dyDescent="0.25">
      <c r="A60" s="246" t="s">
        <v>85</v>
      </c>
      <c r="B60" s="247" t="s">
        <v>77</v>
      </c>
      <c r="C60" s="248"/>
      <c r="D60" s="248"/>
      <c r="E60" s="248"/>
      <c r="F60" s="249">
        <f>SUM(F55:F59)</f>
        <v>100</v>
      </c>
      <c r="G60" s="249">
        <f>SUM(G55:G59)</f>
        <v>100</v>
      </c>
      <c r="H60" s="250"/>
      <c r="I60" s="250"/>
      <c r="J60" s="251"/>
      <c r="K60" s="144"/>
      <c r="L60" s="140"/>
      <c r="M60" s="1"/>
      <c r="N60" s="1"/>
      <c r="O60" s="324">
        <f>SUM(O55:O59)</f>
        <v>99.95</v>
      </c>
      <c r="P60" s="22" t="s">
        <v>85</v>
      </c>
      <c r="Q60" s="1"/>
      <c r="R60" s="324">
        <f>SUM(R55:R59)</f>
        <v>99.95</v>
      </c>
    </row>
    <row r="61" spans="1:18" ht="180" x14ac:dyDescent="0.25">
      <c r="A61" s="132" t="s">
        <v>86</v>
      </c>
      <c r="B61" s="22" t="s">
        <v>14</v>
      </c>
      <c r="C61" s="6" t="s">
        <v>463</v>
      </c>
      <c r="D61" s="6" t="s">
        <v>481</v>
      </c>
      <c r="E61" s="9" t="s">
        <v>30</v>
      </c>
      <c r="F61" s="10">
        <v>50</v>
      </c>
      <c r="G61" s="10">
        <v>55</v>
      </c>
      <c r="H61" s="2"/>
      <c r="I61" s="2"/>
      <c r="J61" s="12" t="s">
        <v>33</v>
      </c>
      <c r="K61" s="227"/>
      <c r="L61" s="139" t="s">
        <v>383</v>
      </c>
      <c r="O61" s="317">
        <v>55</v>
      </c>
      <c r="P61" s="320" t="s">
        <v>85</v>
      </c>
      <c r="Q61" s="292">
        <v>1</v>
      </c>
      <c r="R61" s="13">
        <f>O61*Q61</f>
        <v>55</v>
      </c>
    </row>
    <row r="62" spans="1:18" ht="132.6" customHeight="1" x14ac:dyDescent="0.25">
      <c r="A62" s="132" t="s">
        <v>86</v>
      </c>
      <c r="B62" s="22" t="s">
        <v>13</v>
      </c>
      <c r="C62" s="6" t="s">
        <v>132</v>
      </c>
      <c r="D62" s="6" t="s">
        <v>435</v>
      </c>
      <c r="E62" s="9" t="s">
        <v>29</v>
      </c>
      <c r="F62" s="10">
        <v>5</v>
      </c>
      <c r="G62" s="10">
        <v>0</v>
      </c>
      <c r="H62" s="2"/>
      <c r="I62" s="2"/>
      <c r="J62" s="12" t="s">
        <v>28</v>
      </c>
      <c r="K62" s="224"/>
      <c r="L62" s="120" t="s">
        <v>383</v>
      </c>
      <c r="O62" s="300">
        <v>0</v>
      </c>
      <c r="P62" s="321" t="s">
        <v>85</v>
      </c>
      <c r="Q62" s="292"/>
      <c r="R62" s="13">
        <f t="shared" ref="R62:R65" si="5">O62*Q62</f>
        <v>0</v>
      </c>
    </row>
    <row r="63" spans="1:18" ht="90" x14ac:dyDescent="0.25">
      <c r="A63" s="132" t="s">
        <v>86</v>
      </c>
      <c r="B63" s="7" t="s">
        <v>17</v>
      </c>
      <c r="C63" s="6" t="s">
        <v>461</v>
      </c>
      <c r="D63" s="18" t="s">
        <v>443</v>
      </c>
      <c r="E63" s="9" t="s">
        <v>26</v>
      </c>
      <c r="F63" s="14">
        <v>15</v>
      </c>
      <c r="G63" s="333">
        <v>15</v>
      </c>
      <c r="H63" s="2"/>
      <c r="I63" s="2"/>
      <c r="J63" s="12" t="s">
        <v>51</v>
      </c>
      <c r="K63" s="225"/>
      <c r="L63" s="120" t="s">
        <v>383</v>
      </c>
      <c r="O63" s="300">
        <v>15</v>
      </c>
      <c r="P63" s="321" t="s">
        <v>85</v>
      </c>
      <c r="Q63" s="292">
        <v>1</v>
      </c>
      <c r="R63" s="13">
        <f t="shared" si="5"/>
        <v>15</v>
      </c>
    </row>
    <row r="64" spans="1:18" ht="118.35" customHeight="1" x14ac:dyDescent="0.25">
      <c r="A64" s="132" t="s">
        <v>86</v>
      </c>
      <c r="B64" s="7" t="s">
        <v>18</v>
      </c>
      <c r="C64" s="22" t="s">
        <v>462</v>
      </c>
      <c r="D64" s="18" t="s">
        <v>437</v>
      </c>
      <c r="E64" s="9" t="s">
        <v>25</v>
      </c>
      <c r="F64" s="14">
        <v>15</v>
      </c>
      <c r="G64" s="333">
        <v>15</v>
      </c>
      <c r="H64" s="2"/>
      <c r="I64" s="2"/>
      <c r="J64" s="12" t="s">
        <v>35</v>
      </c>
      <c r="K64" s="226"/>
      <c r="L64" s="120" t="s">
        <v>383</v>
      </c>
      <c r="O64" s="300">
        <v>15</v>
      </c>
      <c r="P64" s="321" t="s">
        <v>85</v>
      </c>
      <c r="Q64" s="292">
        <v>1</v>
      </c>
      <c r="R64" s="13">
        <f t="shared" si="5"/>
        <v>15</v>
      </c>
    </row>
    <row r="65" spans="1:18" ht="105" x14ac:dyDescent="0.25">
      <c r="A65" s="132" t="s">
        <v>86</v>
      </c>
      <c r="B65" s="38" t="s">
        <v>8</v>
      </c>
      <c r="C65" s="22" t="s">
        <v>465</v>
      </c>
      <c r="D65" s="6" t="s">
        <v>43</v>
      </c>
      <c r="E65" s="9" t="s">
        <v>25</v>
      </c>
      <c r="F65" s="10">
        <v>15</v>
      </c>
      <c r="G65" s="10">
        <v>15</v>
      </c>
      <c r="H65" s="2"/>
      <c r="I65" s="2"/>
      <c r="J65" s="10" t="s">
        <v>38</v>
      </c>
      <c r="K65" s="190"/>
      <c r="L65" s="127" t="s">
        <v>384</v>
      </c>
      <c r="O65" s="152">
        <v>15</v>
      </c>
      <c r="P65" s="322" t="s">
        <v>85</v>
      </c>
      <c r="Q65" s="292">
        <v>1</v>
      </c>
      <c r="R65" s="13">
        <f t="shared" si="5"/>
        <v>15</v>
      </c>
    </row>
    <row r="66" spans="1:18" ht="40.15" customHeight="1" x14ac:dyDescent="0.25">
      <c r="A66" s="246" t="s">
        <v>86</v>
      </c>
      <c r="B66" s="247" t="s">
        <v>77</v>
      </c>
      <c r="C66" s="248"/>
      <c r="D66" s="248"/>
      <c r="E66" s="248"/>
      <c r="F66" s="249">
        <f>SUM(F61:F65)</f>
        <v>100</v>
      </c>
      <c r="G66" s="249">
        <f>SUM(G61:G65)</f>
        <v>100</v>
      </c>
      <c r="H66" s="2"/>
      <c r="I66" s="2"/>
      <c r="J66" s="251"/>
      <c r="K66" s="228"/>
      <c r="L66" s="140"/>
      <c r="M66" s="1"/>
      <c r="N66" s="1"/>
      <c r="O66" s="299">
        <f>SUM(O61:O65)</f>
        <v>100</v>
      </c>
      <c r="P66" s="321" t="s">
        <v>85</v>
      </c>
      <c r="Q66" s="13"/>
      <c r="R66" s="299">
        <f>SUM(R61:R65)</f>
        <v>100</v>
      </c>
    </row>
    <row r="67" spans="1:18" ht="190.5" customHeight="1" x14ac:dyDescent="0.25">
      <c r="A67" s="132" t="s">
        <v>87</v>
      </c>
      <c r="B67" s="22" t="s">
        <v>14</v>
      </c>
      <c r="C67" s="6" t="s">
        <v>463</v>
      </c>
      <c r="D67" s="6" t="s">
        <v>482</v>
      </c>
      <c r="E67" s="9" t="s">
        <v>30</v>
      </c>
      <c r="F67" s="10">
        <v>50</v>
      </c>
      <c r="G67" s="10">
        <v>55</v>
      </c>
      <c r="H67" s="2"/>
      <c r="I67" s="2"/>
      <c r="J67" s="12" t="s">
        <v>33</v>
      </c>
      <c r="K67" s="227"/>
      <c r="L67" s="139" t="s">
        <v>383</v>
      </c>
      <c r="M67" s="45"/>
      <c r="N67" s="45"/>
      <c r="O67" s="317">
        <v>55</v>
      </c>
      <c r="P67" s="320" t="s">
        <v>85</v>
      </c>
      <c r="Q67" s="292">
        <v>1</v>
      </c>
      <c r="R67" s="13">
        <f>O67*Q67</f>
        <v>55</v>
      </c>
    </row>
    <row r="68" spans="1:18" ht="140.85" customHeight="1" x14ac:dyDescent="0.25">
      <c r="A68" s="132" t="s">
        <v>87</v>
      </c>
      <c r="B68" s="22" t="s">
        <v>13</v>
      </c>
      <c r="C68" s="6" t="s">
        <v>132</v>
      </c>
      <c r="D68" s="6" t="s">
        <v>435</v>
      </c>
      <c r="E68" s="9" t="s">
        <v>29</v>
      </c>
      <c r="F68" s="10">
        <v>5</v>
      </c>
      <c r="G68" s="10">
        <v>0</v>
      </c>
      <c r="H68" s="2"/>
      <c r="I68" s="2"/>
      <c r="J68" s="12" t="s">
        <v>28</v>
      </c>
      <c r="K68" s="224"/>
      <c r="L68" s="120" t="s">
        <v>383</v>
      </c>
      <c r="O68" s="300">
        <v>0</v>
      </c>
      <c r="P68" s="321" t="s">
        <v>85</v>
      </c>
      <c r="Q68" s="292"/>
      <c r="R68" s="13">
        <f>O68*Q68</f>
        <v>0</v>
      </c>
    </row>
    <row r="69" spans="1:18" ht="112.35" customHeight="1" x14ac:dyDescent="0.25">
      <c r="A69" s="132" t="s">
        <v>87</v>
      </c>
      <c r="B69" s="7" t="s">
        <v>17</v>
      </c>
      <c r="C69" s="6" t="s">
        <v>470</v>
      </c>
      <c r="D69" s="18" t="s">
        <v>409</v>
      </c>
      <c r="E69" s="9" t="s">
        <v>26</v>
      </c>
      <c r="F69" s="14">
        <v>15</v>
      </c>
      <c r="G69" s="333">
        <v>15</v>
      </c>
      <c r="H69" s="2"/>
      <c r="I69" s="2"/>
      <c r="J69" s="12" t="s">
        <v>51</v>
      </c>
      <c r="K69" s="225"/>
      <c r="L69" s="120" t="s">
        <v>383</v>
      </c>
      <c r="O69" s="300">
        <v>15</v>
      </c>
      <c r="P69" s="321" t="s">
        <v>85</v>
      </c>
      <c r="Q69" s="292">
        <v>1</v>
      </c>
      <c r="R69" s="13">
        <f>O69*Q69</f>
        <v>15</v>
      </c>
    </row>
    <row r="70" spans="1:18" ht="120" x14ac:dyDescent="0.25">
      <c r="A70" s="132" t="s">
        <v>87</v>
      </c>
      <c r="B70" s="7" t="s">
        <v>18</v>
      </c>
      <c r="C70" s="22" t="s">
        <v>462</v>
      </c>
      <c r="D70" s="18" t="s">
        <v>437</v>
      </c>
      <c r="E70" s="9" t="s">
        <v>25</v>
      </c>
      <c r="F70" s="14">
        <v>15</v>
      </c>
      <c r="G70" s="333">
        <v>15</v>
      </c>
      <c r="H70" s="2"/>
      <c r="I70" s="2"/>
      <c r="J70" s="12" t="s">
        <v>35</v>
      </c>
      <c r="K70" s="226"/>
      <c r="L70" s="120" t="s">
        <v>383</v>
      </c>
      <c r="O70" s="300">
        <v>15</v>
      </c>
      <c r="P70" s="321" t="s">
        <v>85</v>
      </c>
      <c r="Q70" s="292">
        <v>1</v>
      </c>
      <c r="R70" s="13">
        <f>O70*Q70</f>
        <v>15</v>
      </c>
    </row>
    <row r="71" spans="1:18" ht="105" x14ac:dyDescent="0.25">
      <c r="A71" s="132" t="s">
        <v>87</v>
      </c>
      <c r="B71" s="38" t="s">
        <v>8</v>
      </c>
      <c r="C71" s="22" t="s">
        <v>465</v>
      </c>
      <c r="D71" s="6" t="s">
        <v>44</v>
      </c>
      <c r="E71" s="9" t="s">
        <v>25</v>
      </c>
      <c r="F71" s="10">
        <v>15</v>
      </c>
      <c r="G71" s="10">
        <v>15</v>
      </c>
      <c r="H71" s="2"/>
      <c r="I71" s="2"/>
      <c r="J71" s="10" t="s">
        <v>38</v>
      </c>
      <c r="K71" s="190"/>
      <c r="L71" s="127" t="s">
        <v>384</v>
      </c>
      <c r="O71" s="152">
        <v>15</v>
      </c>
      <c r="P71" s="322" t="s">
        <v>85</v>
      </c>
      <c r="Q71" s="292">
        <v>1</v>
      </c>
      <c r="R71" s="13">
        <f>O71*Q71</f>
        <v>15</v>
      </c>
    </row>
    <row r="72" spans="1:18" ht="60" x14ac:dyDescent="0.25">
      <c r="A72" s="246" t="s">
        <v>87</v>
      </c>
      <c r="B72" s="247" t="s">
        <v>77</v>
      </c>
      <c r="C72" s="248"/>
      <c r="D72" s="248"/>
      <c r="E72" s="248"/>
      <c r="F72" s="249">
        <f>SUM(F67:F71)</f>
        <v>100</v>
      </c>
      <c r="G72" s="249">
        <f>SUM(G67:G71)</f>
        <v>100</v>
      </c>
      <c r="H72" s="250"/>
      <c r="I72" s="250"/>
      <c r="J72" s="251"/>
      <c r="K72" s="144"/>
      <c r="L72" s="140"/>
      <c r="M72" s="1"/>
      <c r="N72" s="1"/>
      <c r="O72" s="302">
        <f>SUM(O67:O71)</f>
        <v>100</v>
      </c>
      <c r="P72" s="22" t="s">
        <v>85</v>
      </c>
      <c r="Q72" s="1"/>
      <c r="R72" s="302">
        <f>SUM(R67:R71)</f>
        <v>100</v>
      </c>
    </row>
    <row r="73" spans="1:18" ht="180" x14ac:dyDescent="0.25">
      <c r="A73" s="132" t="s">
        <v>88</v>
      </c>
      <c r="B73" s="22" t="s">
        <v>14</v>
      </c>
      <c r="C73" s="6" t="s">
        <v>16</v>
      </c>
      <c r="D73" s="6" t="s">
        <v>52</v>
      </c>
      <c r="E73" s="9" t="s">
        <v>30</v>
      </c>
      <c r="F73" s="10">
        <v>50</v>
      </c>
      <c r="G73" s="10">
        <v>55</v>
      </c>
      <c r="H73" s="2"/>
      <c r="I73" s="2"/>
      <c r="J73" s="12" t="s">
        <v>33</v>
      </c>
      <c r="K73" s="227"/>
      <c r="L73" s="139" t="s">
        <v>383</v>
      </c>
      <c r="O73" s="317">
        <v>55</v>
      </c>
      <c r="P73" s="320" t="s">
        <v>85</v>
      </c>
      <c r="Q73" s="292">
        <v>1</v>
      </c>
      <c r="R73" s="13">
        <f>O73*Q73</f>
        <v>55</v>
      </c>
    </row>
    <row r="74" spans="1:18" ht="120" x14ac:dyDescent="0.25">
      <c r="A74" s="132" t="s">
        <v>88</v>
      </c>
      <c r="B74" s="22" t="s">
        <v>13</v>
      </c>
      <c r="C74" s="6" t="s">
        <v>36</v>
      </c>
      <c r="D74" s="6" t="s">
        <v>435</v>
      </c>
      <c r="E74" s="9" t="s">
        <v>29</v>
      </c>
      <c r="F74" s="10">
        <v>5</v>
      </c>
      <c r="G74" s="10">
        <v>0</v>
      </c>
      <c r="H74" s="2"/>
      <c r="I74" s="2"/>
      <c r="J74" s="12" t="s">
        <v>28</v>
      </c>
      <c r="K74" s="224"/>
      <c r="L74" s="120" t="s">
        <v>383</v>
      </c>
      <c r="O74" s="317">
        <v>0</v>
      </c>
      <c r="P74" s="320" t="s">
        <v>85</v>
      </c>
      <c r="Q74" s="292"/>
      <c r="R74" s="13">
        <f>O74*Q74</f>
        <v>0</v>
      </c>
    </row>
    <row r="75" spans="1:18" ht="108" customHeight="1" x14ac:dyDescent="0.25">
      <c r="A75" s="132" t="s">
        <v>88</v>
      </c>
      <c r="B75" s="7" t="s">
        <v>17</v>
      </c>
      <c r="C75" s="6" t="s">
        <v>15</v>
      </c>
      <c r="D75" s="18" t="s">
        <v>443</v>
      </c>
      <c r="E75" s="9" t="s">
        <v>26</v>
      </c>
      <c r="F75" s="14">
        <v>15</v>
      </c>
      <c r="G75" s="333">
        <v>15</v>
      </c>
      <c r="H75" s="2"/>
      <c r="I75" s="2"/>
      <c r="J75" s="12" t="s">
        <v>51</v>
      </c>
      <c r="K75" s="225"/>
      <c r="L75" s="120" t="s">
        <v>383</v>
      </c>
      <c r="O75" s="317">
        <v>15</v>
      </c>
      <c r="P75" s="320" t="s">
        <v>85</v>
      </c>
      <c r="Q75" s="292">
        <v>1</v>
      </c>
      <c r="R75" s="13">
        <f>O75*Q75</f>
        <v>15</v>
      </c>
    </row>
    <row r="76" spans="1:18" ht="120" x14ac:dyDescent="0.25">
      <c r="A76" s="132" t="s">
        <v>88</v>
      </c>
      <c r="B76" s="7" t="s">
        <v>18</v>
      </c>
      <c r="C76" s="22" t="s">
        <v>19</v>
      </c>
      <c r="D76" s="18" t="s">
        <v>104</v>
      </c>
      <c r="E76" s="9" t="s">
        <v>25</v>
      </c>
      <c r="F76" s="14">
        <v>15</v>
      </c>
      <c r="G76" s="333">
        <v>15</v>
      </c>
      <c r="H76" s="2"/>
      <c r="I76" s="2"/>
      <c r="J76" s="12" t="s">
        <v>35</v>
      </c>
      <c r="K76" s="226"/>
      <c r="L76" s="120" t="s">
        <v>383</v>
      </c>
      <c r="O76" s="317">
        <v>15</v>
      </c>
      <c r="P76" s="320" t="s">
        <v>85</v>
      </c>
      <c r="Q76" s="292">
        <v>1</v>
      </c>
      <c r="R76" s="13">
        <f>O76*Q76</f>
        <v>15</v>
      </c>
    </row>
    <row r="77" spans="1:18" ht="105" x14ac:dyDescent="0.25">
      <c r="A77" s="132" t="s">
        <v>88</v>
      </c>
      <c r="B77" s="38" t="s">
        <v>8</v>
      </c>
      <c r="C77" s="22" t="s">
        <v>37</v>
      </c>
      <c r="D77" s="6" t="s">
        <v>45</v>
      </c>
      <c r="E77" s="9" t="s">
        <v>25</v>
      </c>
      <c r="F77" s="10">
        <v>15</v>
      </c>
      <c r="G77" s="10">
        <v>15</v>
      </c>
      <c r="H77" s="2"/>
      <c r="I77" s="2"/>
      <c r="J77" s="10" t="s">
        <v>38</v>
      </c>
      <c r="K77" s="190"/>
      <c r="L77" s="127" t="s">
        <v>384</v>
      </c>
      <c r="O77" s="323">
        <v>14.7</v>
      </c>
      <c r="P77" s="320" t="s">
        <v>85</v>
      </c>
      <c r="Q77" s="352">
        <f>+O77/F77</f>
        <v>0.98</v>
      </c>
      <c r="R77" s="319">
        <f>+O77</f>
        <v>14.7</v>
      </c>
    </row>
    <row r="78" spans="1:18" ht="40.15" customHeight="1" x14ac:dyDescent="0.25">
      <c r="A78" s="246" t="s">
        <v>88</v>
      </c>
      <c r="B78" s="247" t="s">
        <v>77</v>
      </c>
      <c r="C78" s="248"/>
      <c r="D78" s="248"/>
      <c r="E78" s="248"/>
      <c r="F78" s="249">
        <f>SUM(F73:F77)</f>
        <v>100</v>
      </c>
      <c r="G78" s="249">
        <f>SUM(G73:G77)</f>
        <v>100</v>
      </c>
      <c r="H78" s="250"/>
      <c r="I78" s="250"/>
      <c r="J78" s="251"/>
      <c r="K78" s="228"/>
      <c r="L78" s="140"/>
      <c r="M78" s="1"/>
      <c r="N78" s="1"/>
      <c r="O78" s="324">
        <f>SUM(O73:O77)</f>
        <v>99.7</v>
      </c>
      <c r="P78" s="22" t="s">
        <v>85</v>
      </c>
      <c r="Q78" s="1"/>
      <c r="R78" s="324">
        <f>SUM(R73:R77)</f>
        <v>99.7</v>
      </c>
    </row>
    <row r="79" spans="1:18" ht="180" x14ac:dyDescent="0.25">
      <c r="A79" s="132" t="s">
        <v>89</v>
      </c>
      <c r="B79" s="22" t="s">
        <v>14</v>
      </c>
      <c r="C79" s="6" t="s">
        <v>459</v>
      </c>
      <c r="D79" s="6" t="s">
        <v>53</v>
      </c>
      <c r="E79" s="9" t="s">
        <v>30</v>
      </c>
      <c r="F79" s="10">
        <v>50</v>
      </c>
      <c r="G79" s="10">
        <v>55</v>
      </c>
      <c r="H79" s="2"/>
      <c r="I79" s="2"/>
      <c r="J79" s="12" t="s">
        <v>33</v>
      </c>
      <c r="K79" s="229"/>
      <c r="L79" s="139" t="s">
        <v>383</v>
      </c>
      <c r="M79" s="45"/>
      <c r="N79" s="45"/>
      <c r="O79" s="317">
        <v>55</v>
      </c>
      <c r="P79" s="88" t="s">
        <v>85</v>
      </c>
      <c r="Q79" s="292">
        <v>1</v>
      </c>
      <c r="R79" s="13">
        <f>O79*Q79</f>
        <v>55</v>
      </c>
    </row>
    <row r="80" spans="1:18" ht="151.5" customHeight="1" x14ac:dyDescent="0.25">
      <c r="A80" s="132" t="s">
        <v>89</v>
      </c>
      <c r="B80" s="22" t="s">
        <v>13</v>
      </c>
      <c r="C80" s="6" t="s">
        <v>483</v>
      </c>
      <c r="D80" s="6" t="s">
        <v>435</v>
      </c>
      <c r="E80" s="9" t="s">
        <v>29</v>
      </c>
      <c r="F80" s="10">
        <v>5</v>
      </c>
      <c r="G80" s="10">
        <v>0</v>
      </c>
      <c r="H80" s="2"/>
      <c r="I80" s="2"/>
      <c r="J80" s="12" t="s">
        <v>28</v>
      </c>
      <c r="K80" s="225"/>
      <c r="L80" s="120" t="s">
        <v>383</v>
      </c>
      <c r="M80" s="1"/>
      <c r="N80" s="1"/>
      <c r="O80" s="317">
        <v>0</v>
      </c>
      <c r="P80" s="22" t="s">
        <v>85</v>
      </c>
      <c r="Q80" s="292"/>
      <c r="R80" s="13">
        <f t="shared" ref="R80:R83" si="6">O80*Q80</f>
        <v>0</v>
      </c>
    </row>
    <row r="81" spans="1:18" ht="103.5" customHeight="1" x14ac:dyDescent="0.25">
      <c r="A81" s="132" t="s">
        <v>89</v>
      </c>
      <c r="B81" s="7" t="s">
        <v>17</v>
      </c>
      <c r="C81" s="6" t="s">
        <v>470</v>
      </c>
      <c r="D81" s="18" t="s">
        <v>409</v>
      </c>
      <c r="E81" s="9" t="s">
        <v>26</v>
      </c>
      <c r="F81" s="14">
        <v>15</v>
      </c>
      <c r="G81" s="333">
        <v>15</v>
      </c>
      <c r="H81" s="2"/>
      <c r="I81" s="2"/>
      <c r="J81" s="12" t="s">
        <v>51</v>
      </c>
      <c r="K81" s="225"/>
      <c r="L81" s="120" t="s">
        <v>383</v>
      </c>
      <c r="M81" s="1"/>
      <c r="N81" s="1"/>
      <c r="O81" s="317">
        <v>15</v>
      </c>
      <c r="P81" s="22" t="s">
        <v>85</v>
      </c>
      <c r="Q81" s="292">
        <v>1</v>
      </c>
      <c r="R81" s="13">
        <f t="shared" si="6"/>
        <v>15</v>
      </c>
    </row>
    <row r="82" spans="1:18" ht="120" x14ac:dyDescent="0.25">
      <c r="A82" s="132" t="s">
        <v>89</v>
      </c>
      <c r="B82" s="7" t="s">
        <v>18</v>
      </c>
      <c r="C82" s="22" t="s">
        <v>462</v>
      </c>
      <c r="D82" s="18" t="s">
        <v>437</v>
      </c>
      <c r="E82" s="9" t="s">
        <v>25</v>
      </c>
      <c r="F82" s="14">
        <v>15</v>
      </c>
      <c r="G82" s="333">
        <v>15</v>
      </c>
      <c r="H82" s="2"/>
      <c r="I82" s="2"/>
      <c r="J82" s="12" t="s">
        <v>35</v>
      </c>
      <c r="K82" s="226"/>
      <c r="L82" s="120" t="s">
        <v>383</v>
      </c>
      <c r="M82" s="1"/>
      <c r="N82" s="1"/>
      <c r="O82" s="317">
        <v>15</v>
      </c>
      <c r="P82" s="22" t="s">
        <v>85</v>
      </c>
      <c r="Q82" s="292">
        <v>1</v>
      </c>
      <c r="R82" s="13">
        <f t="shared" si="6"/>
        <v>15</v>
      </c>
    </row>
    <row r="83" spans="1:18" ht="105" x14ac:dyDescent="0.25">
      <c r="A83" s="132" t="s">
        <v>89</v>
      </c>
      <c r="B83" s="38" t="s">
        <v>8</v>
      </c>
      <c r="C83" s="22" t="s">
        <v>484</v>
      </c>
      <c r="D83" s="6" t="s">
        <v>46</v>
      </c>
      <c r="E83" s="9" t="s">
        <v>25</v>
      </c>
      <c r="F83" s="10">
        <v>15</v>
      </c>
      <c r="G83" s="10">
        <v>15</v>
      </c>
      <c r="H83" s="2"/>
      <c r="I83" s="2"/>
      <c r="J83" s="10" t="s">
        <v>38</v>
      </c>
      <c r="K83" s="190"/>
      <c r="L83" s="127" t="s">
        <v>384</v>
      </c>
      <c r="M83" s="15"/>
      <c r="N83" s="15"/>
      <c r="O83" s="317">
        <v>15</v>
      </c>
      <c r="P83" s="36" t="s">
        <v>85</v>
      </c>
      <c r="Q83" s="292">
        <v>1</v>
      </c>
      <c r="R83" s="13">
        <f t="shared" si="6"/>
        <v>15</v>
      </c>
    </row>
    <row r="84" spans="1:18" ht="40.15" customHeight="1" x14ac:dyDescent="0.25">
      <c r="A84" s="246" t="s">
        <v>89</v>
      </c>
      <c r="B84" s="247" t="s">
        <v>77</v>
      </c>
      <c r="C84" s="250"/>
      <c r="D84" s="250"/>
      <c r="E84" s="250"/>
      <c r="F84" s="256">
        <f>SUM(F79:F83)</f>
        <v>100</v>
      </c>
      <c r="G84" s="256">
        <f>SUM(G79:G83)</f>
        <v>100</v>
      </c>
      <c r="H84" s="250"/>
      <c r="I84" s="250"/>
      <c r="J84" s="254"/>
      <c r="K84" s="150"/>
      <c r="L84" s="141"/>
      <c r="M84" s="1"/>
      <c r="N84" s="1"/>
      <c r="O84" s="299">
        <f>SUM(O79:O83)</f>
        <v>100</v>
      </c>
      <c r="P84" s="22" t="s">
        <v>85</v>
      </c>
      <c r="Q84" s="1"/>
      <c r="R84" s="299">
        <f>SUM(R79:R83)</f>
        <v>100</v>
      </c>
    </row>
    <row r="85" spans="1:18" ht="180" x14ac:dyDescent="0.25">
      <c r="A85" s="132" t="s">
        <v>90</v>
      </c>
      <c r="B85" s="22" t="s">
        <v>14</v>
      </c>
      <c r="C85" s="6" t="s">
        <v>16</v>
      </c>
      <c r="D85" s="6" t="s">
        <v>54</v>
      </c>
      <c r="E85" s="9" t="s">
        <v>30</v>
      </c>
      <c r="F85" s="10">
        <v>50</v>
      </c>
      <c r="G85" s="10">
        <v>55</v>
      </c>
      <c r="H85" s="2"/>
      <c r="I85" s="2"/>
      <c r="J85" s="12" t="s">
        <v>33</v>
      </c>
      <c r="K85" s="227"/>
      <c r="L85" s="139" t="s">
        <v>383</v>
      </c>
      <c r="O85" s="317">
        <v>55</v>
      </c>
      <c r="P85" s="36" t="s">
        <v>85</v>
      </c>
      <c r="Q85" s="292">
        <v>1</v>
      </c>
      <c r="R85" s="13">
        <f>O85*Q85</f>
        <v>55</v>
      </c>
    </row>
    <row r="86" spans="1:18" ht="146.85" customHeight="1" x14ac:dyDescent="0.25">
      <c r="A86" s="132" t="s">
        <v>90</v>
      </c>
      <c r="B86" s="22" t="s">
        <v>13</v>
      </c>
      <c r="C86" s="6" t="s">
        <v>483</v>
      </c>
      <c r="D86" s="6" t="s">
        <v>444</v>
      </c>
      <c r="E86" s="9" t="s">
        <v>29</v>
      </c>
      <c r="F86" s="10">
        <v>5</v>
      </c>
      <c r="G86" s="10">
        <v>0</v>
      </c>
      <c r="H86" s="2"/>
      <c r="I86" s="2"/>
      <c r="J86" s="12" t="s">
        <v>28</v>
      </c>
      <c r="K86" s="224"/>
      <c r="L86" s="120" t="s">
        <v>383</v>
      </c>
      <c r="O86" s="317">
        <v>0</v>
      </c>
      <c r="P86" s="36" t="s">
        <v>85</v>
      </c>
      <c r="Q86" s="292"/>
      <c r="R86" s="13">
        <f t="shared" ref="R86:R89" si="7">O86*Q86</f>
        <v>0</v>
      </c>
    </row>
    <row r="87" spans="1:18" ht="95.1" customHeight="1" x14ac:dyDescent="0.25">
      <c r="A87" s="132" t="s">
        <v>90</v>
      </c>
      <c r="B87" s="7" t="s">
        <v>17</v>
      </c>
      <c r="C87" s="6" t="s">
        <v>461</v>
      </c>
      <c r="D87" s="18" t="s">
        <v>443</v>
      </c>
      <c r="E87" s="9" t="s">
        <v>26</v>
      </c>
      <c r="F87" s="14">
        <v>15</v>
      </c>
      <c r="G87" s="333">
        <v>15</v>
      </c>
      <c r="H87" s="2"/>
      <c r="I87" s="2"/>
      <c r="J87" s="12" t="s">
        <v>51</v>
      </c>
      <c r="K87" s="225"/>
      <c r="L87" s="120" t="s">
        <v>383</v>
      </c>
      <c r="O87" s="317">
        <v>15</v>
      </c>
      <c r="P87" s="36" t="s">
        <v>85</v>
      </c>
      <c r="Q87" s="292">
        <v>1</v>
      </c>
      <c r="R87" s="13">
        <f t="shared" si="7"/>
        <v>15</v>
      </c>
    </row>
    <row r="88" spans="1:18" ht="120" x14ac:dyDescent="0.25">
      <c r="A88" s="132" t="s">
        <v>90</v>
      </c>
      <c r="B88" s="7" t="s">
        <v>18</v>
      </c>
      <c r="C88" s="22" t="s">
        <v>462</v>
      </c>
      <c r="D88" s="18" t="s">
        <v>437</v>
      </c>
      <c r="E88" s="9" t="s">
        <v>25</v>
      </c>
      <c r="F88" s="14">
        <v>15</v>
      </c>
      <c r="G88" s="333">
        <v>15</v>
      </c>
      <c r="H88" s="2"/>
      <c r="I88" s="2"/>
      <c r="J88" s="12" t="s">
        <v>35</v>
      </c>
      <c r="K88" s="226"/>
      <c r="L88" s="120" t="s">
        <v>383</v>
      </c>
      <c r="O88" s="317">
        <v>15</v>
      </c>
      <c r="P88" s="36" t="s">
        <v>85</v>
      </c>
      <c r="Q88" s="292">
        <v>1</v>
      </c>
      <c r="R88" s="13">
        <f t="shared" si="7"/>
        <v>15</v>
      </c>
    </row>
    <row r="89" spans="1:18" ht="105" x14ac:dyDescent="0.25">
      <c r="A89" s="132" t="s">
        <v>90</v>
      </c>
      <c r="B89" s="38" t="s">
        <v>8</v>
      </c>
      <c r="C89" s="22" t="s">
        <v>484</v>
      </c>
      <c r="D89" s="6" t="s">
        <v>47</v>
      </c>
      <c r="E89" s="9" t="s">
        <v>25</v>
      </c>
      <c r="F89" s="10">
        <v>15</v>
      </c>
      <c r="G89" s="10">
        <v>15</v>
      </c>
      <c r="H89" s="2"/>
      <c r="I89" s="2"/>
      <c r="J89" s="10" t="s">
        <v>38</v>
      </c>
      <c r="K89" s="190"/>
      <c r="L89" s="127" t="s">
        <v>384</v>
      </c>
      <c r="O89" s="317">
        <v>15</v>
      </c>
      <c r="P89" s="36" t="s">
        <v>85</v>
      </c>
      <c r="Q89" s="292">
        <v>1</v>
      </c>
      <c r="R89" s="13">
        <f t="shared" si="7"/>
        <v>15</v>
      </c>
    </row>
    <row r="90" spans="1:18" ht="30" x14ac:dyDescent="0.25">
      <c r="A90" s="246" t="s">
        <v>90</v>
      </c>
      <c r="B90" s="247" t="s">
        <v>77</v>
      </c>
      <c r="C90" s="248"/>
      <c r="D90" s="248"/>
      <c r="E90" s="248"/>
      <c r="F90" s="249">
        <f>SUM(F85:F89)</f>
        <v>100</v>
      </c>
      <c r="G90" s="249">
        <f>SUM(G85:G89)</f>
        <v>100</v>
      </c>
      <c r="H90" s="250"/>
      <c r="I90" s="250"/>
      <c r="J90" s="251"/>
      <c r="K90" s="144"/>
      <c r="L90" s="140"/>
      <c r="M90" s="1"/>
      <c r="N90" s="1"/>
      <c r="O90" s="294">
        <f>SUM(O85:O89)</f>
        <v>100</v>
      </c>
      <c r="P90" s="22" t="s">
        <v>85</v>
      </c>
      <c r="Q90" s="1"/>
      <c r="R90" s="294">
        <f>SUM(R85:R89)</f>
        <v>100</v>
      </c>
    </row>
    <row r="91" spans="1:18" ht="180" x14ac:dyDescent="0.25">
      <c r="A91" s="132" t="s">
        <v>91</v>
      </c>
      <c r="B91" s="22" t="s">
        <v>14</v>
      </c>
      <c r="C91" s="6" t="s">
        <v>16</v>
      </c>
      <c r="D91" s="6" t="s">
        <v>55</v>
      </c>
      <c r="E91" s="9" t="s">
        <v>30</v>
      </c>
      <c r="F91" s="10">
        <v>50</v>
      </c>
      <c r="G91" s="10">
        <v>55</v>
      </c>
      <c r="H91" s="2"/>
      <c r="I91" s="2"/>
      <c r="J91" s="12" t="s">
        <v>33</v>
      </c>
      <c r="K91" s="227"/>
      <c r="L91" s="139" t="s">
        <v>383</v>
      </c>
      <c r="O91" s="317">
        <v>55</v>
      </c>
      <c r="P91" s="322" t="s">
        <v>85</v>
      </c>
      <c r="Q91" s="292">
        <v>1</v>
      </c>
      <c r="R91" s="13">
        <f>O91*Q91</f>
        <v>55</v>
      </c>
    </row>
    <row r="92" spans="1:18" ht="133.35" customHeight="1" x14ac:dyDescent="0.25">
      <c r="A92" s="132" t="s">
        <v>91</v>
      </c>
      <c r="B92" s="22" t="s">
        <v>13</v>
      </c>
      <c r="C92" s="6" t="s">
        <v>132</v>
      </c>
      <c r="D92" s="6" t="s">
        <v>435</v>
      </c>
      <c r="E92" s="9" t="s">
        <v>29</v>
      </c>
      <c r="F92" s="10">
        <v>5</v>
      </c>
      <c r="G92" s="10">
        <v>0</v>
      </c>
      <c r="H92" s="2"/>
      <c r="I92" s="2"/>
      <c r="J92" s="12" t="s">
        <v>28</v>
      </c>
      <c r="K92" s="225"/>
      <c r="L92" s="120" t="s">
        <v>383</v>
      </c>
      <c r="M92" s="1"/>
      <c r="N92" s="1"/>
      <c r="O92" s="317">
        <v>0</v>
      </c>
      <c r="P92" s="322" t="s">
        <v>85</v>
      </c>
      <c r="Q92" s="292"/>
      <c r="R92" s="13">
        <f t="shared" ref="R92:R95" si="8">O92*Q92</f>
        <v>0</v>
      </c>
    </row>
    <row r="93" spans="1:18" ht="100.5" customHeight="1" x14ac:dyDescent="0.25">
      <c r="A93" s="132" t="s">
        <v>91</v>
      </c>
      <c r="B93" s="7" t="s">
        <v>17</v>
      </c>
      <c r="C93" s="6" t="s">
        <v>461</v>
      </c>
      <c r="D93" s="18" t="s">
        <v>443</v>
      </c>
      <c r="E93" s="9" t="s">
        <v>26</v>
      </c>
      <c r="F93" s="14">
        <v>15</v>
      </c>
      <c r="G93" s="333">
        <v>15</v>
      </c>
      <c r="H93" s="2"/>
      <c r="I93" s="2"/>
      <c r="J93" s="12" t="s">
        <v>51</v>
      </c>
      <c r="K93" s="225"/>
      <c r="L93" s="120" t="s">
        <v>383</v>
      </c>
      <c r="M93" s="1"/>
      <c r="N93" s="1"/>
      <c r="O93" s="317">
        <v>15</v>
      </c>
      <c r="P93" s="322" t="s">
        <v>85</v>
      </c>
      <c r="Q93" s="292">
        <v>1</v>
      </c>
      <c r="R93" s="13">
        <f t="shared" si="8"/>
        <v>15</v>
      </c>
    </row>
    <row r="94" spans="1:18" ht="125.1" customHeight="1" x14ac:dyDescent="0.25">
      <c r="A94" s="132" t="s">
        <v>91</v>
      </c>
      <c r="B94" s="7" t="s">
        <v>18</v>
      </c>
      <c r="C94" s="22" t="s">
        <v>462</v>
      </c>
      <c r="D94" s="18" t="s">
        <v>437</v>
      </c>
      <c r="E94" s="9" t="s">
        <v>25</v>
      </c>
      <c r="F94" s="14">
        <v>15</v>
      </c>
      <c r="G94" s="333">
        <v>15</v>
      </c>
      <c r="H94" s="2"/>
      <c r="I94" s="2"/>
      <c r="J94" s="12" t="s">
        <v>35</v>
      </c>
      <c r="K94" s="226"/>
      <c r="L94" s="120" t="s">
        <v>383</v>
      </c>
      <c r="M94" s="1"/>
      <c r="N94" s="1"/>
      <c r="O94" s="317">
        <v>15</v>
      </c>
      <c r="P94" s="322" t="s">
        <v>85</v>
      </c>
      <c r="Q94" s="292">
        <v>1</v>
      </c>
      <c r="R94" s="13">
        <f t="shared" si="8"/>
        <v>15</v>
      </c>
    </row>
    <row r="95" spans="1:18" ht="105" x14ac:dyDescent="0.25">
      <c r="A95" s="132" t="s">
        <v>91</v>
      </c>
      <c r="B95" s="38" t="s">
        <v>8</v>
      </c>
      <c r="C95" s="22" t="s">
        <v>465</v>
      </c>
      <c r="D95" s="6" t="s">
        <v>48</v>
      </c>
      <c r="E95" s="9" t="s">
        <v>25</v>
      </c>
      <c r="F95" s="10">
        <v>15</v>
      </c>
      <c r="G95" s="10">
        <v>15</v>
      </c>
      <c r="H95" s="2"/>
      <c r="I95" s="2"/>
      <c r="J95" s="10" t="s">
        <v>38</v>
      </c>
      <c r="K95" s="190"/>
      <c r="L95" s="127" t="s">
        <v>384</v>
      </c>
      <c r="M95" s="15"/>
      <c r="N95" s="15"/>
      <c r="O95" s="317">
        <v>15</v>
      </c>
      <c r="P95" s="322" t="s">
        <v>85</v>
      </c>
      <c r="Q95" s="292">
        <v>1</v>
      </c>
      <c r="R95" s="13">
        <f t="shared" si="8"/>
        <v>15</v>
      </c>
    </row>
    <row r="96" spans="1:18" ht="40.15" customHeight="1" x14ac:dyDescent="0.25">
      <c r="A96" s="246" t="s">
        <v>91</v>
      </c>
      <c r="B96" s="247" t="s">
        <v>77</v>
      </c>
      <c r="C96" s="248"/>
      <c r="D96" s="248"/>
      <c r="E96" s="248"/>
      <c r="F96" s="249">
        <f>SUM(F91:F95)</f>
        <v>100</v>
      </c>
      <c r="G96" s="249">
        <f>SUM(G91:G95)</f>
        <v>100</v>
      </c>
      <c r="H96" s="250"/>
      <c r="I96" s="250"/>
      <c r="J96" s="251"/>
      <c r="K96" s="144"/>
      <c r="L96" s="140"/>
      <c r="M96" s="1"/>
      <c r="N96" s="1"/>
      <c r="O96" s="294">
        <f>SUM(O91:O95)</f>
        <v>100</v>
      </c>
      <c r="P96" s="321" t="s">
        <v>85</v>
      </c>
      <c r="Q96" s="13"/>
      <c r="R96" s="277">
        <f>SUM(R91:R95)</f>
        <v>100</v>
      </c>
    </row>
    <row r="97" spans="1:18" ht="182.1" customHeight="1" x14ac:dyDescent="0.25">
      <c r="A97" s="132" t="s">
        <v>92</v>
      </c>
      <c r="B97" s="22" t="s">
        <v>14</v>
      </c>
      <c r="C97" s="6" t="s">
        <v>16</v>
      </c>
      <c r="D97" s="6" t="s">
        <v>68</v>
      </c>
      <c r="E97" s="9" t="s">
        <v>30</v>
      </c>
      <c r="F97" s="10">
        <v>50</v>
      </c>
      <c r="G97" s="10">
        <v>55</v>
      </c>
      <c r="H97" s="2"/>
      <c r="I97" s="2"/>
      <c r="J97" s="12" t="s">
        <v>33</v>
      </c>
      <c r="K97" s="227"/>
      <c r="L97" s="139" t="s">
        <v>383</v>
      </c>
      <c r="O97" s="317">
        <v>55</v>
      </c>
      <c r="P97" s="88" t="s">
        <v>92</v>
      </c>
      <c r="Q97" s="338">
        <v>1</v>
      </c>
      <c r="R97" s="13">
        <f>O97*Q97</f>
        <v>55</v>
      </c>
    </row>
    <row r="98" spans="1:18" ht="123.75" customHeight="1" x14ac:dyDescent="0.25">
      <c r="A98" s="132" t="s">
        <v>92</v>
      </c>
      <c r="B98" s="22" t="s">
        <v>13</v>
      </c>
      <c r="C98" s="6" t="s">
        <v>132</v>
      </c>
      <c r="D98" s="6" t="s">
        <v>435</v>
      </c>
      <c r="E98" s="9" t="s">
        <v>29</v>
      </c>
      <c r="F98" s="10">
        <v>5</v>
      </c>
      <c r="G98" s="10">
        <v>0</v>
      </c>
      <c r="H98" s="2"/>
      <c r="I98" s="2"/>
      <c r="J98" s="12" t="s">
        <v>28</v>
      </c>
      <c r="K98" s="224"/>
      <c r="L98" s="120" t="s">
        <v>383</v>
      </c>
      <c r="O98" s="300">
        <v>0</v>
      </c>
      <c r="P98" s="22" t="s">
        <v>92</v>
      </c>
      <c r="Q98" s="290"/>
      <c r="R98" s="13">
        <f t="shared" ref="R98:R101" si="9">O98*Q98</f>
        <v>0</v>
      </c>
    </row>
    <row r="99" spans="1:18" ht="78" customHeight="1" x14ac:dyDescent="0.25">
      <c r="A99" s="132" t="s">
        <v>92</v>
      </c>
      <c r="B99" s="386" t="s">
        <v>9</v>
      </c>
      <c r="C99" s="22" t="s">
        <v>485</v>
      </c>
      <c r="D99" s="18" t="s">
        <v>445</v>
      </c>
      <c r="E99" s="9" t="s">
        <v>26</v>
      </c>
      <c r="F99" s="377">
        <v>30</v>
      </c>
      <c r="G99" s="381">
        <v>30</v>
      </c>
      <c r="H99" s="2"/>
      <c r="I99" s="2"/>
      <c r="J99" s="12" t="s">
        <v>35</v>
      </c>
      <c r="K99" s="226"/>
      <c r="L99" s="120" t="s">
        <v>383</v>
      </c>
      <c r="O99" s="359">
        <v>30</v>
      </c>
      <c r="P99" s="22" t="s">
        <v>92</v>
      </c>
      <c r="Q99" s="363">
        <v>1</v>
      </c>
      <c r="R99" s="362">
        <f t="shared" si="9"/>
        <v>30</v>
      </c>
    </row>
    <row r="100" spans="1:18" ht="74.099999999999994" customHeight="1" x14ac:dyDescent="0.25">
      <c r="A100" s="132" t="s">
        <v>92</v>
      </c>
      <c r="B100" s="386"/>
      <c r="C100" s="22" t="s">
        <v>21</v>
      </c>
      <c r="D100" s="18" t="s">
        <v>446</v>
      </c>
      <c r="E100" s="9" t="s">
        <v>27</v>
      </c>
      <c r="F100" s="377"/>
      <c r="G100" s="382"/>
      <c r="H100" s="2"/>
      <c r="I100" s="2"/>
      <c r="J100" s="12" t="s">
        <v>35</v>
      </c>
      <c r="K100" s="226"/>
      <c r="L100" s="120" t="s">
        <v>383</v>
      </c>
      <c r="O100" s="360"/>
      <c r="P100" s="22" t="s">
        <v>92</v>
      </c>
      <c r="Q100" s="364"/>
      <c r="R100" s="360">
        <f t="shared" si="9"/>
        <v>0</v>
      </c>
    </row>
    <row r="101" spans="1:18" ht="69.75" customHeight="1" x14ac:dyDescent="0.25">
      <c r="A101" s="132" t="s">
        <v>92</v>
      </c>
      <c r="B101" s="386"/>
      <c r="C101" s="30" t="s">
        <v>494</v>
      </c>
      <c r="D101" s="24" t="s">
        <v>70</v>
      </c>
      <c r="E101" s="31" t="s">
        <v>25</v>
      </c>
      <c r="F101" s="377"/>
      <c r="G101" s="383"/>
      <c r="H101" s="28"/>
      <c r="I101" s="28"/>
      <c r="J101" s="12" t="s">
        <v>35</v>
      </c>
      <c r="K101" s="226"/>
      <c r="L101" s="120" t="s">
        <v>383</v>
      </c>
      <c r="O101" s="361"/>
      <c r="P101" s="22" t="s">
        <v>92</v>
      </c>
      <c r="Q101" s="365"/>
      <c r="R101" s="361">
        <f t="shared" si="9"/>
        <v>0</v>
      </c>
    </row>
    <row r="102" spans="1:18" ht="86.1" customHeight="1" x14ac:dyDescent="0.25">
      <c r="A102" s="132" t="s">
        <v>92</v>
      </c>
      <c r="B102" s="38" t="s">
        <v>8</v>
      </c>
      <c r="C102" s="22" t="s">
        <v>465</v>
      </c>
      <c r="D102" s="6" t="s">
        <v>39</v>
      </c>
      <c r="E102" s="9" t="s">
        <v>25</v>
      </c>
      <c r="F102" s="10">
        <v>15</v>
      </c>
      <c r="G102" s="10">
        <v>15</v>
      </c>
      <c r="H102" s="2"/>
      <c r="I102" s="2"/>
      <c r="J102" s="10" t="s">
        <v>38</v>
      </c>
      <c r="K102" s="190"/>
      <c r="L102" s="127" t="s">
        <v>384</v>
      </c>
      <c r="O102" s="347">
        <f>(15+15+15+15+14.7+14.7)/6</f>
        <v>14.9</v>
      </c>
      <c r="P102" s="343" t="s">
        <v>92</v>
      </c>
      <c r="Q102" s="350">
        <f>+O102/G102</f>
        <v>0.9933333333333334</v>
      </c>
      <c r="R102" s="319">
        <f>+O102</f>
        <v>14.9</v>
      </c>
    </row>
    <row r="103" spans="1:18" ht="40.15" customHeight="1" x14ac:dyDescent="0.25">
      <c r="A103" s="246" t="s">
        <v>92</v>
      </c>
      <c r="B103" s="247" t="s">
        <v>77</v>
      </c>
      <c r="C103" s="250"/>
      <c r="D103" s="250"/>
      <c r="E103" s="250"/>
      <c r="F103" s="256">
        <f>SUM(F97:F102)</f>
        <v>100</v>
      </c>
      <c r="G103" s="256">
        <f>SUM(G97:G102)</f>
        <v>100</v>
      </c>
      <c r="H103" s="2"/>
      <c r="I103" s="2"/>
      <c r="J103" s="254"/>
      <c r="K103" s="150"/>
      <c r="L103" s="141"/>
      <c r="M103" s="1"/>
      <c r="N103" s="1"/>
      <c r="O103" s="342">
        <f>SUM(O97:O102)</f>
        <v>99.9</v>
      </c>
      <c r="P103" s="22" t="s">
        <v>92</v>
      </c>
      <c r="Q103" s="1"/>
      <c r="R103" s="342">
        <f>SUM(R97:R102)</f>
        <v>99.9</v>
      </c>
    </row>
    <row r="104" spans="1:18" ht="107.25" customHeight="1" x14ac:dyDescent="0.25">
      <c r="A104" s="133" t="s">
        <v>93</v>
      </c>
      <c r="B104" s="22" t="s">
        <v>14</v>
      </c>
      <c r="C104" s="6" t="s">
        <v>486</v>
      </c>
      <c r="D104" s="26" t="s">
        <v>67</v>
      </c>
      <c r="E104" s="9" t="s">
        <v>30</v>
      </c>
      <c r="F104" s="10">
        <v>50</v>
      </c>
      <c r="G104" s="10">
        <v>55</v>
      </c>
      <c r="H104" s="2"/>
      <c r="I104" s="2"/>
      <c r="J104" s="12" t="s">
        <v>33</v>
      </c>
      <c r="K104" s="201"/>
      <c r="L104" s="139" t="s">
        <v>383</v>
      </c>
      <c r="O104" s="317">
        <v>55</v>
      </c>
      <c r="P104" s="320" t="s">
        <v>92</v>
      </c>
      <c r="Q104" s="291">
        <v>1</v>
      </c>
      <c r="R104" s="13">
        <f>O104*Q104</f>
        <v>55</v>
      </c>
    </row>
    <row r="105" spans="1:18" ht="126" customHeight="1" x14ac:dyDescent="0.25">
      <c r="A105" s="133" t="s">
        <v>93</v>
      </c>
      <c r="B105" s="22" t="s">
        <v>13</v>
      </c>
      <c r="C105" s="6" t="s">
        <v>483</v>
      </c>
      <c r="D105" s="6" t="s">
        <v>435</v>
      </c>
      <c r="E105" s="9" t="s">
        <v>29</v>
      </c>
      <c r="F105" s="10">
        <v>5</v>
      </c>
      <c r="G105" s="10">
        <v>0</v>
      </c>
      <c r="H105" s="2"/>
      <c r="I105" s="2"/>
      <c r="J105" s="12" t="s">
        <v>28</v>
      </c>
      <c r="K105" s="224"/>
      <c r="L105" s="120" t="s">
        <v>383</v>
      </c>
      <c r="O105" s="300">
        <v>0</v>
      </c>
      <c r="P105" s="321" t="s">
        <v>92</v>
      </c>
      <c r="Q105" s="290"/>
      <c r="R105" s="13">
        <f>O105*Q105</f>
        <v>0</v>
      </c>
    </row>
    <row r="106" spans="1:18" ht="55.5" customHeight="1" x14ac:dyDescent="0.25">
      <c r="A106" s="133" t="s">
        <v>93</v>
      </c>
      <c r="B106" s="378" t="s">
        <v>65</v>
      </c>
      <c r="C106" s="379" t="s">
        <v>487</v>
      </c>
      <c r="D106" s="18" t="s">
        <v>447</v>
      </c>
      <c r="E106" s="380" t="s">
        <v>25</v>
      </c>
      <c r="F106" s="377">
        <v>30</v>
      </c>
      <c r="G106" s="381">
        <v>30</v>
      </c>
      <c r="H106" s="2"/>
      <c r="I106" s="2"/>
      <c r="J106" s="368" t="s">
        <v>35</v>
      </c>
      <c r="K106" s="200"/>
      <c r="L106" s="120" t="s">
        <v>383</v>
      </c>
      <c r="O106" s="359">
        <v>30</v>
      </c>
      <c r="P106" s="321" t="s">
        <v>92</v>
      </c>
      <c r="Q106" s="363">
        <v>1</v>
      </c>
      <c r="R106" s="362">
        <f>O106*Q106</f>
        <v>30</v>
      </c>
    </row>
    <row r="107" spans="1:18" ht="55.5" customHeight="1" x14ac:dyDescent="0.25">
      <c r="A107" s="133" t="s">
        <v>93</v>
      </c>
      <c r="B107" s="378"/>
      <c r="C107" s="379"/>
      <c r="D107" s="6" t="s">
        <v>66</v>
      </c>
      <c r="E107" s="380"/>
      <c r="F107" s="377"/>
      <c r="G107" s="382"/>
      <c r="H107" s="2"/>
      <c r="I107" s="2"/>
      <c r="J107" s="368"/>
      <c r="K107" s="201"/>
      <c r="L107" s="120" t="s">
        <v>383</v>
      </c>
      <c r="O107" s="366"/>
      <c r="P107" s="321" t="s">
        <v>92</v>
      </c>
      <c r="Q107" s="364"/>
      <c r="R107" s="360"/>
    </row>
    <row r="108" spans="1:18" ht="55.5" customHeight="1" x14ac:dyDescent="0.25">
      <c r="A108" s="133" t="s">
        <v>93</v>
      </c>
      <c r="B108" s="378"/>
      <c r="C108" s="379"/>
      <c r="D108" s="6" t="s">
        <v>448</v>
      </c>
      <c r="E108" s="380"/>
      <c r="F108" s="377"/>
      <c r="G108" s="383"/>
      <c r="H108" s="2"/>
      <c r="I108" s="2"/>
      <c r="J108" s="368"/>
      <c r="K108" s="230"/>
      <c r="L108" s="120" t="s">
        <v>383</v>
      </c>
      <c r="O108" s="367"/>
      <c r="P108" s="321" t="s">
        <v>92</v>
      </c>
      <c r="Q108" s="365"/>
      <c r="R108" s="361"/>
    </row>
    <row r="109" spans="1:18" ht="69.75" customHeight="1" x14ac:dyDescent="0.25">
      <c r="A109" s="133" t="s">
        <v>93</v>
      </c>
      <c r="B109" s="38" t="s">
        <v>8</v>
      </c>
      <c r="C109" s="22" t="s">
        <v>475</v>
      </c>
      <c r="D109" s="6" t="s">
        <v>64</v>
      </c>
      <c r="E109" s="9" t="s">
        <v>25</v>
      </c>
      <c r="F109" s="10">
        <v>15</v>
      </c>
      <c r="G109" s="10">
        <v>15</v>
      </c>
      <c r="H109" s="2"/>
      <c r="I109" s="2"/>
      <c r="J109" s="10" t="s">
        <v>38</v>
      </c>
      <c r="K109" s="190"/>
      <c r="L109" s="127" t="s">
        <v>384</v>
      </c>
      <c r="O109" s="152">
        <v>15</v>
      </c>
      <c r="P109" s="322" t="s">
        <v>92</v>
      </c>
      <c r="Q109" s="292">
        <v>1</v>
      </c>
      <c r="R109" s="13">
        <f>O109*Q109</f>
        <v>15</v>
      </c>
    </row>
    <row r="110" spans="1:18" ht="30" x14ac:dyDescent="0.25">
      <c r="A110" s="246" t="s">
        <v>93</v>
      </c>
      <c r="B110" s="247" t="s">
        <v>77</v>
      </c>
      <c r="C110" s="248"/>
      <c r="D110" s="248"/>
      <c r="E110" s="248"/>
      <c r="F110" s="249">
        <f>SUM(F104:F109)</f>
        <v>100</v>
      </c>
      <c r="G110" s="249">
        <f>SUM(G104:G109)</f>
        <v>100</v>
      </c>
      <c r="H110" s="2"/>
      <c r="I110" s="2"/>
      <c r="J110" s="251"/>
      <c r="K110" s="144"/>
      <c r="L110" s="140"/>
      <c r="M110" s="1"/>
      <c r="N110" s="1"/>
      <c r="O110" s="294">
        <f>SUM(O104:O109)</f>
        <v>100</v>
      </c>
      <c r="P110" s="321" t="s">
        <v>92</v>
      </c>
      <c r="Q110" s="13"/>
      <c r="R110" s="277">
        <f>SUM(R104:R109)</f>
        <v>100</v>
      </c>
    </row>
    <row r="111" spans="1:18" ht="192.95" customHeight="1" x14ac:dyDescent="0.25">
      <c r="A111" s="133" t="s">
        <v>94</v>
      </c>
      <c r="B111" s="22" t="s">
        <v>14</v>
      </c>
      <c r="C111" s="6" t="s">
        <v>463</v>
      </c>
      <c r="D111" s="6" t="s">
        <v>488</v>
      </c>
      <c r="E111" s="9" t="s">
        <v>30</v>
      </c>
      <c r="F111" s="10">
        <v>50</v>
      </c>
      <c r="G111" s="10">
        <v>55</v>
      </c>
      <c r="H111" s="2"/>
      <c r="I111" s="2"/>
      <c r="J111" s="12" t="s">
        <v>33</v>
      </c>
      <c r="K111" s="227"/>
      <c r="L111" s="139" t="s">
        <v>383</v>
      </c>
      <c r="O111" s="336">
        <v>55</v>
      </c>
      <c r="P111" s="322" t="s">
        <v>92</v>
      </c>
      <c r="Q111" s="337">
        <v>1</v>
      </c>
      <c r="R111" s="13">
        <f>O111*Q111</f>
        <v>55</v>
      </c>
    </row>
    <row r="112" spans="1:18" ht="142.5" customHeight="1" x14ac:dyDescent="0.25">
      <c r="A112" s="133" t="s">
        <v>94</v>
      </c>
      <c r="B112" s="22" t="s">
        <v>13</v>
      </c>
      <c r="C112" s="6" t="s">
        <v>132</v>
      </c>
      <c r="D112" s="6" t="s">
        <v>435</v>
      </c>
      <c r="E112" s="9" t="s">
        <v>29</v>
      </c>
      <c r="F112" s="10">
        <v>5</v>
      </c>
      <c r="G112" s="10">
        <v>0</v>
      </c>
      <c r="H112" s="2"/>
      <c r="I112" s="2"/>
      <c r="J112" s="12" t="s">
        <v>28</v>
      </c>
      <c r="K112" s="224"/>
      <c r="L112" s="120" t="s">
        <v>383</v>
      </c>
      <c r="O112" s="336">
        <v>0</v>
      </c>
      <c r="P112" s="322" t="s">
        <v>92</v>
      </c>
      <c r="Q112" s="337"/>
      <c r="R112" s="13">
        <f t="shared" ref="R112:R115" si="10">O112*Q112</f>
        <v>0</v>
      </c>
    </row>
    <row r="113" spans="1:18" ht="89.1" customHeight="1" x14ac:dyDescent="0.25">
      <c r="A113" s="133" t="s">
        <v>94</v>
      </c>
      <c r="B113" s="7" t="s">
        <v>17</v>
      </c>
      <c r="C113" s="6" t="s">
        <v>461</v>
      </c>
      <c r="D113" s="18" t="s">
        <v>409</v>
      </c>
      <c r="E113" s="9" t="s">
        <v>26</v>
      </c>
      <c r="F113" s="14">
        <v>10</v>
      </c>
      <c r="G113" s="333">
        <v>10</v>
      </c>
      <c r="H113" s="2"/>
      <c r="I113" s="2"/>
      <c r="J113" s="12" t="s">
        <v>35</v>
      </c>
      <c r="K113" s="225"/>
      <c r="L113" s="120" t="s">
        <v>383</v>
      </c>
      <c r="O113" s="336">
        <v>10</v>
      </c>
      <c r="P113" s="322" t="s">
        <v>92</v>
      </c>
      <c r="Q113" s="337">
        <v>1</v>
      </c>
      <c r="R113" s="13">
        <f t="shared" si="10"/>
        <v>10</v>
      </c>
    </row>
    <row r="114" spans="1:18" ht="84" customHeight="1" x14ac:dyDescent="0.25">
      <c r="A114" s="133" t="s">
        <v>94</v>
      </c>
      <c r="B114" s="7" t="s">
        <v>20</v>
      </c>
      <c r="C114" s="22" t="s">
        <v>489</v>
      </c>
      <c r="D114" s="18" t="s">
        <v>446</v>
      </c>
      <c r="E114" s="9" t="s">
        <v>27</v>
      </c>
      <c r="F114" s="14">
        <v>20</v>
      </c>
      <c r="G114" s="333">
        <v>20</v>
      </c>
      <c r="H114" s="2"/>
      <c r="I114" s="2"/>
      <c r="J114" s="12" t="s">
        <v>35</v>
      </c>
      <c r="K114" s="226"/>
      <c r="L114" s="120" t="s">
        <v>383</v>
      </c>
      <c r="O114" s="336">
        <v>20</v>
      </c>
      <c r="P114" s="322" t="s">
        <v>92</v>
      </c>
      <c r="Q114" s="337">
        <v>1</v>
      </c>
      <c r="R114" s="13">
        <f t="shared" si="10"/>
        <v>20</v>
      </c>
    </row>
    <row r="115" spans="1:18" ht="90" x14ac:dyDescent="0.25">
      <c r="A115" s="133" t="s">
        <v>94</v>
      </c>
      <c r="B115" s="38" t="s">
        <v>8</v>
      </c>
      <c r="C115" s="22" t="s">
        <v>465</v>
      </c>
      <c r="D115" s="6" t="s">
        <v>430</v>
      </c>
      <c r="E115" s="9" t="s">
        <v>25</v>
      </c>
      <c r="F115" s="10">
        <v>15</v>
      </c>
      <c r="G115" s="10">
        <v>15</v>
      </c>
      <c r="H115" s="2"/>
      <c r="I115" s="2"/>
      <c r="J115" s="10" t="s">
        <v>38</v>
      </c>
      <c r="K115" s="190"/>
      <c r="L115" s="127" t="s">
        <v>384</v>
      </c>
      <c r="O115" s="336">
        <v>15</v>
      </c>
      <c r="P115" s="322" t="s">
        <v>92</v>
      </c>
      <c r="Q115" s="337">
        <v>1</v>
      </c>
      <c r="R115" s="13">
        <f t="shared" si="10"/>
        <v>15</v>
      </c>
    </row>
    <row r="116" spans="1:18" ht="40.15" customHeight="1" x14ac:dyDescent="0.25">
      <c r="A116" s="246" t="s">
        <v>94</v>
      </c>
      <c r="B116" s="247" t="s">
        <v>77</v>
      </c>
      <c r="C116" s="248"/>
      <c r="D116" s="248"/>
      <c r="E116" s="248"/>
      <c r="F116" s="249">
        <f>SUM(F111:F115)</f>
        <v>100</v>
      </c>
      <c r="G116" s="249">
        <f>SUM(G111:G115)</f>
        <v>100</v>
      </c>
      <c r="H116" s="2"/>
      <c r="I116" s="2"/>
      <c r="J116" s="251"/>
      <c r="K116" s="144"/>
      <c r="L116" s="140"/>
      <c r="M116" s="1"/>
      <c r="N116" s="1"/>
      <c r="O116" s="294">
        <f>SUM(O111:O115)</f>
        <v>100</v>
      </c>
      <c r="P116" s="22" t="s">
        <v>92</v>
      </c>
      <c r="Q116" s="1"/>
      <c r="R116" s="277">
        <f>SUM(R111:R115)</f>
        <v>100</v>
      </c>
    </row>
    <row r="117" spans="1:18" ht="197.25" customHeight="1" x14ac:dyDescent="0.25">
      <c r="A117" s="133" t="s">
        <v>95</v>
      </c>
      <c r="B117" s="22" t="s">
        <v>14</v>
      </c>
      <c r="C117" s="6" t="s">
        <v>463</v>
      </c>
      <c r="D117" s="27" t="s">
        <v>490</v>
      </c>
      <c r="E117" s="9" t="s">
        <v>30</v>
      </c>
      <c r="F117" s="10">
        <v>50</v>
      </c>
      <c r="G117" s="10">
        <v>55</v>
      </c>
      <c r="H117" s="2"/>
      <c r="I117" s="2"/>
      <c r="J117" s="12" t="s">
        <v>33</v>
      </c>
      <c r="K117" s="227"/>
      <c r="L117" s="139" t="s">
        <v>383</v>
      </c>
      <c r="O117" s="317">
        <v>55</v>
      </c>
      <c r="P117" s="320" t="s">
        <v>92</v>
      </c>
      <c r="Q117" s="291">
        <v>1</v>
      </c>
      <c r="R117" s="13">
        <f>O117*Q117</f>
        <v>55</v>
      </c>
    </row>
    <row r="118" spans="1:18" ht="136.35" customHeight="1" x14ac:dyDescent="0.25">
      <c r="A118" s="133" t="s">
        <v>95</v>
      </c>
      <c r="B118" s="22" t="s">
        <v>13</v>
      </c>
      <c r="C118" s="6" t="s">
        <v>491</v>
      </c>
      <c r="D118" s="6" t="s">
        <v>435</v>
      </c>
      <c r="E118" s="9" t="s">
        <v>29</v>
      </c>
      <c r="F118" s="10">
        <v>5</v>
      </c>
      <c r="G118" s="10">
        <v>0</v>
      </c>
      <c r="H118" s="2"/>
      <c r="I118" s="2"/>
      <c r="J118" s="12" t="s">
        <v>28</v>
      </c>
      <c r="K118" s="224"/>
      <c r="L118" s="120" t="s">
        <v>383</v>
      </c>
      <c r="O118" s="300">
        <v>0</v>
      </c>
      <c r="P118" s="321" t="s">
        <v>92</v>
      </c>
      <c r="Q118" s="290"/>
      <c r="R118" s="13">
        <f t="shared" ref="R118:R120" si="11">O118*Q118</f>
        <v>0</v>
      </c>
    </row>
    <row r="119" spans="1:18" ht="80.849999999999994" customHeight="1" x14ac:dyDescent="0.25">
      <c r="A119" s="133" t="s">
        <v>95</v>
      </c>
      <c r="B119" s="7" t="s">
        <v>18</v>
      </c>
      <c r="C119" s="22" t="s">
        <v>485</v>
      </c>
      <c r="D119" s="18" t="s">
        <v>445</v>
      </c>
      <c r="E119" s="9" t="s">
        <v>26</v>
      </c>
      <c r="F119" s="14">
        <v>30</v>
      </c>
      <c r="G119" s="333">
        <v>30</v>
      </c>
      <c r="H119" s="2"/>
      <c r="I119" s="2"/>
      <c r="J119" s="12" t="s">
        <v>51</v>
      </c>
      <c r="K119" s="226"/>
      <c r="L119" s="120" t="s">
        <v>383</v>
      </c>
      <c r="O119" s="300">
        <v>30</v>
      </c>
      <c r="P119" s="321" t="s">
        <v>92</v>
      </c>
      <c r="Q119" s="290">
        <v>1</v>
      </c>
      <c r="R119" s="13">
        <f t="shared" si="11"/>
        <v>30</v>
      </c>
    </row>
    <row r="120" spans="1:18" ht="90" x14ac:dyDescent="0.25">
      <c r="A120" s="133" t="s">
        <v>95</v>
      </c>
      <c r="B120" s="38" t="s">
        <v>8</v>
      </c>
      <c r="C120" s="22" t="s">
        <v>465</v>
      </c>
      <c r="D120" s="6" t="s">
        <v>431</v>
      </c>
      <c r="E120" s="9" t="s">
        <v>25</v>
      </c>
      <c r="F120" s="10">
        <v>15</v>
      </c>
      <c r="G120" s="10">
        <v>15</v>
      </c>
      <c r="H120" s="2"/>
      <c r="I120" s="2"/>
      <c r="J120" s="10" t="s">
        <v>38</v>
      </c>
      <c r="K120" s="190"/>
      <c r="L120" s="127" t="s">
        <v>384</v>
      </c>
      <c r="O120" s="152">
        <v>15</v>
      </c>
      <c r="P120" s="322" t="s">
        <v>92</v>
      </c>
      <c r="Q120" s="292">
        <v>1</v>
      </c>
      <c r="R120" s="13">
        <f t="shared" si="11"/>
        <v>15</v>
      </c>
    </row>
    <row r="121" spans="1:18" ht="40.15" customHeight="1" x14ac:dyDescent="0.25">
      <c r="A121" s="246" t="s">
        <v>95</v>
      </c>
      <c r="B121" s="247" t="s">
        <v>77</v>
      </c>
      <c r="C121" s="248"/>
      <c r="D121" s="248"/>
      <c r="E121" s="248"/>
      <c r="F121" s="249">
        <f>SUM(F117:F120)</f>
        <v>100</v>
      </c>
      <c r="G121" s="249">
        <f>SUM(G117:G120)</f>
        <v>100</v>
      </c>
      <c r="H121" s="2"/>
      <c r="I121" s="2"/>
      <c r="J121" s="251"/>
      <c r="K121" s="144"/>
      <c r="L121" s="140"/>
      <c r="M121" s="1"/>
      <c r="N121" s="1"/>
      <c r="O121" s="294">
        <f>SUM(O117:O120)</f>
        <v>100</v>
      </c>
      <c r="P121" s="321" t="s">
        <v>92</v>
      </c>
      <c r="Q121" s="13"/>
      <c r="R121" s="277">
        <f>SUM(R117:R120)</f>
        <v>100</v>
      </c>
    </row>
    <row r="122" spans="1:18" ht="182.1" customHeight="1" x14ac:dyDescent="0.25">
      <c r="A122" s="133" t="s">
        <v>96</v>
      </c>
      <c r="B122" s="22" t="s">
        <v>14</v>
      </c>
      <c r="C122" s="6" t="s">
        <v>476</v>
      </c>
      <c r="D122" s="6" t="s">
        <v>492</v>
      </c>
      <c r="E122" s="9" t="s">
        <v>30</v>
      </c>
      <c r="F122" s="10">
        <v>50</v>
      </c>
      <c r="G122" s="10">
        <v>55</v>
      </c>
      <c r="H122" s="2"/>
      <c r="I122" s="2"/>
      <c r="J122" s="12" t="s">
        <v>33</v>
      </c>
      <c r="K122" s="227"/>
      <c r="L122" s="139" t="s">
        <v>383</v>
      </c>
      <c r="O122" s="317">
        <v>55</v>
      </c>
      <c r="P122" s="88" t="s">
        <v>92</v>
      </c>
      <c r="Q122" s="292">
        <v>1</v>
      </c>
      <c r="R122" s="13">
        <f>O122*Q122</f>
        <v>55</v>
      </c>
    </row>
    <row r="123" spans="1:18" ht="146.1" customHeight="1" x14ac:dyDescent="0.25">
      <c r="A123" s="133" t="s">
        <v>96</v>
      </c>
      <c r="B123" s="22" t="s">
        <v>13</v>
      </c>
      <c r="C123" s="6" t="s">
        <v>132</v>
      </c>
      <c r="D123" s="6" t="s">
        <v>435</v>
      </c>
      <c r="E123" s="9" t="s">
        <v>29</v>
      </c>
      <c r="F123" s="10">
        <v>5</v>
      </c>
      <c r="G123" s="10">
        <v>0</v>
      </c>
      <c r="H123" s="2"/>
      <c r="I123" s="2"/>
      <c r="J123" s="12" t="s">
        <v>28</v>
      </c>
      <c r="K123" s="224"/>
      <c r="L123" s="120" t="s">
        <v>383</v>
      </c>
      <c r="O123" s="300">
        <v>0</v>
      </c>
      <c r="P123" s="22" t="s">
        <v>92</v>
      </c>
      <c r="Q123" s="292"/>
      <c r="R123" s="13">
        <f t="shared" ref="R123:R126" si="12">O123*Q123</f>
        <v>0</v>
      </c>
    </row>
    <row r="124" spans="1:18" ht="99.95" customHeight="1" x14ac:dyDescent="0.25">
      <c r="A124" s="133" t="s">
        <v>96</v>
      </c>
      <c r="B124" s="7" t="s">
        <v>17</v>
      </c>
      <c r="C124" s="6" t="s">
        <v>470</v>
      </c>
      <c r="D124" s="18" t="s">
        <v>409</v>
      </c>
      <c r="E124" s="9" t="s">
        <v>26</v>
      </c>
      <c r="F124" s="14">
        <v>15</v>
      </c>
      <c r="G124" s="333">
        <v>15</v>
      </c>
      <c r="H124" s="2"/>
      <c r="I124" s="2"/>
      <c r="J124" s="12" t="s">
        <v>51</v>
      </c>
      <c r="K124" s="225"/>
      <c r="L124" s="120" t="s">
        <v>383</v>
      </c>
      <c r="O124" s="300">
        <v>15</v>
      </c>
      <c r="P124" s="22" t="s">
        <v>92</v>
      </c>
      <c r="Q124" s="292">
        <v>1</v>
      </c>
      <c r="R124" s="13">
        <f t="shared" si="12"/>
        <v>15</v>
      </c>
    </row>
    <row r="125" spans="1:18" ht="116.25" customHeight="1" x14ac:dyDescent="0.25">
      <c r="A125" s="133" t="s">
        <v>96</v>
      </c>
      <c r="B125" s="7" t="s">
        <v>18</v>
      </c>
      <c r="C125" s="22" t="s">
        <v>462</v>
      </c>
      <c r="D125" s="18" t="s">
        <v>449</v>
      </c>
      <c r="E125" s="9" t="s">
        <v>25</v>
      </c>
      <c r="F125" s="14">
        <v>15</v>
      </c>
      <c r="G125" s="333">
        <v>15</v>
      </c>
      <c r="H125" s="2"/>
      <c r="I125" s="2"/>
      <c r="J125" s="12" t="s">
        <v>35</v>
      </c>
      <c r="K125" s="226"/>
      <c r="L125" s="120" t="s">
        <v>383</v>
      </c>
      <c r="O125" s="152">
        <v>15</v>
      </c>
      <c r="P125" s="36" t="s">
        <v>92</v>
      </c>
      <c r="Q125" s="292">
        <v>1</v>
      </c>
      <c r="R125" s="13">
        <f t="shared" si="12"/>
        <v>15</v>
      </c>
    </row>
    <row r="126" spans="1:18" ht="105" x14ac:dyDescent="0.25">
      <c r="A126" s="133" t="s">
        <v>96</v>
      </c>
      <c r="B126" s="38" t="s">
        <v>8</v>
      </c>
      <c r="C126" s="22" t="s">
        <v>465</v>
      </c>
      <c r="D126" s="6" t="s">
        <v>49</v>
      </c>
      <c r="E126" s="9" t="s">
        <v>25</v>
      </c>
      <c r="F126" s="10">
        <v>15</v>
      </c>
      <c r="G126" s="10">
        <v>15</v>
      </c>
      <c r="H126" s="2"/>
      <c r="I126" s="2"/>
      <c r="J126" s="10" t="s">
        <v>38</v>
      </c>
      <c r="K126" s="144"/>
      <c r="L126" s="160" t="s">
        <v>384</v>
      </c>
      <c r="M126" s="1"/>
      <c r="N126" s="1"/>
      <c r="O126" s="300">
        <v>15</v>
      </c>
      <c r="P126" s="22" t="s">
        <v>92</v>
      </c>
      <c r="Q126" s="292">
        <v>1</v>
      </c>
      <c r="R126" s="13">
        <f t="shared" si="12"/>
        <v>15</v>
      </c>
    </row>
    <row r="127" spans="1:18" ht="30" x14ac:dyDescent="0.25">
      <c r="A127" s="246" t="s">
        <v>96</v>
      </c>
      <c r="B127" s="247" t="s">
        <v>77</v>
      </c>
      <c r="C127" s="248"/>
      <c r="D127" s="248"/>
      <c r="E127" s="248"/>
      <c r="F127" s="249">
        <f>SUM(F122:F126)</f>
        <v>100</v>
      </c>
      <c r="G127" s="249">
        <f>SUM(G122:G126)</f>
        <v>100</v>
      </c>
      <c r="H127" s="2"/>
      <c r="I127" s="2"/>
      <c r="J127" s="251"/>
      <c r="K127" s="144"/>
      <c r="L127" s="140"/>
      <c r="M127" s="1"/>
      <c r="N127" s="1"/>
      <c r="O127" s="294">
        <f>SUM(O122:O126)</f>
        <v>100</v>
      </c>
      <c r="P127" s="22" t="s">
        <v>92</v>
      </c>
      <c r="Q127" s="1"/>
      <c r="R127" s="274">
        <f>SUM(R122:R126)</f>
        <v>100</v>
      </c>
    </row>
    <row r="128" spans="1:18" ht="180.6" customHeight="1" x14ac:dyDescent="0.25">
      <c r="A128" s="133" t="s">
        <v>97</v>
      </c>
      <c r="B128" s="22" t="s">
        <v>14</v>
      </c>
      <c r="C128" s="6" t="s">
        <v>476</v>
      </c>
      <c r="D128" s="6" t="s">
        <v>493</v>
      </c>
      <c r="E128" s="9" t="s">
        <v>30</v>
      </c>
      <c r="F128" s="10">
        <v>50</v>
      </c>
      <c r="G128" s="10">
        <v>55</v>
      </c>
      <c r="H128" s="2"/>
      <c r="I128" s="2"/>
      <c r="J128" s="12" t="s">
        <v>33</v>
      </c>
      <c r="K128" s="227"/>
      <c r="L128" s="139" t="s">
        <v>383</v>
      </c>
      <c r="O128" s="317">
        <v>55</v>
      </c>
      <c r="P128" s="320" t="s">
        <v>92</v>
      </c>
      <c r="Q128" s="291">
        <v>1</v>
      </c>
      <c r="R128" s="13">
        <f>O128*Q128</f>
        <v>55</v>
      </c>
    </row>
    <row r="129" spans="1:18" ht="149.25" customHeight="1" x14ac:dyDescent="0.25">
      <c r="A129" s="133" t="s">
        <v>97</v>
      </c>
      <c r="B129" s="22" t="s">
        <v>13</v>
      </c>
      <c r="C129" s="6" t="s">
        <v>483</v>
      </c>
      <c r="D129" s="6" t="s">
        <v>435</v>
      </c>
      <c r="E129" s="9" t="s">
        <v>29</v>
      </c>
      <c r="F129" s="10">
        <v>5</v>
      </c>
      <c r="G129" s="10">
        <v>0</v>
      </c>
      <c r="H129" s="2"/>
      <c r="I129" s="2"/>
      <c r="J129" s="12" t="s">
        <v>28</v>
      </c>
      <c r="K129" s="224"/>
      <c r="L129" s="120" t="s">
        <v>383</v>
      </c>
      <c r="O129" s="300">
        <v>0</v>
      </c>
      <c r="P129" s="321" t="s">
        <v>92</v>
      </c>
      <c r="Q129" s="290"/>
      <c r="R129" s="13">
        <f t="shared" ref="R129:R131" si="13">O129*Q129</f>
        <v>0</v>
      </c>
    </row>
    <row r="130" spans="1:18" ht="82.5" customHeight="1" x14ac:dyDescent="0.25">
      <c r="A130" s="133" t="s">
        <v>97</v>
      </c>
      <c r="B130" s="29" t="s">
        <v>69</v>
      </c>
      <c r="C130" s="30" t="s">
        <v>494</v>
      </c>
      <c r="D130" s="24" t="s">
        <v>70</v>
      </c>
      <c r="E130" s="31" t="s">
        <v>25</v>
      </c>
      <c r="F130" s="32">
        <v>15</v>
      </c>
      <c r="G130" s="32">
        <v>15</v>
      </c>
      <c r="H130" s="237"/>
      <c r="I130" s="237"/>
      <c r="J130" s="33" t="s">
        <v>35</v>
      </c>
      <c r="K130" s="191"/>
      <c r="L130" s="127" t="s">
        <v>384</v>
      </c>
      <c r="O130" s="300">
        <v>15</v>
      </c>
      <c r="P130" s="321" t="s">
        <v>92</v>
      </c>
      <c r="Q130" s="290">
        <v>1</v>
      </c>
      <c r="R130" s="13">
        <f t="shared" si="13"/>
        <v>15</v>
      </c>
    </row>
    <row r="131" spans="1:18" ht="84" customHeight="1" x14ac:dyDescent="0.25">
      <c r="A131" s="133" t="s">
        <v>97</v>
      </c>
      <c r="B131" s="7" t="s">
        <v>18</v>
      </c>
      <c r="C131" s="22" t="s">
        <v>485</v>
      </c>
      <c r="D131" s="18" t="s">
        <v>450</v>
      </c>
      <c r="E131" s="9" t="s">
        <v>26</v>
      </c>
      <c r="F131" s="14">
        <v>15</v>
      </c>
      <c r="G131" s="333">
        <v>15</v>
      </c>
      <c r="H131" s="2"/>
      <c r="I131" s="2"/>
      <c r="J131" s="12" t="s">
        <v>51</v>
      </c>
      <c r="K131" s="226"/>
      <c r="L131" s="120" t="s">
        <v>383</v>
      </c>
      <c r="O131" s="300">
        <v>15</v>
      </c>
      <c r="P131" s="321" t="s">
        <v>92</v>
      </c>
      <c r="Q131" s="290">
        <v>1</v>
      </c>
      <c r="R131" s="13">
        <f t="shared" si="13"/>
        <v>15</v>
      </c>
    </row>
    <row r="132" spans="1:18" ht="105" x14ac:dyDescent="0.25">
      <c r="A132" s="133" t="s">
        <v>97</v>
      </c>
      <c r="B132" s="38" t="s">
        <v>8</v>
      </c>
      <c r="C132" s="22" t="s">
        <v>465</v>
      </c>
      <c r="D132" s="6" t="s">
        <v>59</v>
      </c>
      <c r="E132" s="9" t="s">
        <v>25</v>
      </c>
      <c r="F132" s="10">
        <v>15</v>
      </c>
      <c r="G132" s="10">
        <v>15</v>
      </c>
      <c r="H132" s="2"/>
      <c r="I132" s="2"/>
      <c r="J132" s="10" t="s">
        <v>38</v>
      </c>
      <c r="K132" s="190"/>
      <c r="L132" s="127" t="s">
        <v>384</v>
      </c>
      <c r="O132" s="347">
        <v>14.7</v>
      </c>
      <c r="P132" s="322" t="s">
        <v>92</v>
      </c>
      <c r="Q132" s="352">
        <f>+O132/G132</f>
        <v>0.98</v>
      </c>
      <c r="R132" s="319">
        <f>+O132</f>
        <v>14.7</v>
      </c>
    </row>
    <row r="133" spans="1:18" ht="40.15" customHeight="1" x14ac:dyDescent="0.25">
      <c r="A133" s="246" t="s">
        <v>97</v>
      </c>
      <c r="B133" s="247" t="s">
        <v>77</v>
      </c>
      <c r="C133" s="248"/>
      <c r="D133" s="248"/>
      <c r="E133" s="248"/>
      <c r="F133" s="249">
        <f>SUM(F128:F132)</f>
        <v>100</v>
      </c>
      <c r="G133" s="249">
        <f>SUM(G128:G132)</f>
        <v>100</v>
      </c>
      <c r="H133" s="2"/>
      <c r="I133" s="2"/>
      <c r="J133" s="251"/>
      <c r="K133" s="144"/>
      <c r="L133" s="140"/>
      <c r="M133" s="1"/>
      <c r="N133" s="1"/>
      <c r="O133" s="342">
        <f>SUM(O128:O132)</f>
        <v>99.7</v>
      </c>
      <c r="P133" s="22" t="s">
        <v>92</v>
      </c>
      <c r="Q133" s="1"/>
      <c r="R133" s="342">
        <f>SUM(R128:R132)</f>
        <v>99.7</v>
      </c>
    </row>
    <row r="134" spans="1:18" ht="180" x14ac:dyDescent="0.25">
      <c r="A134" s="133" t="s">
        <v>98</v>
      </c>
      <c r="B134" s="22" t="s">
        <v>14</v>
      </c>
      <c r="C134" s="6" t="s">
        <v>463</v>
      </c>
      <c r="D134" s="6" t="s">
        <v>495</v>
      </c>
      <c r="E134" s="9" t="s">
        <v>30</v>
      </c>
      <c r="F134" s="10">
        <v>50</v>
      </c>
      <c r="G134" s="10">
        <v>55</v>
      </c>
      <c r="H134" s="2"/>
      <c r="I134" s="2"/>
      <c r="J134" s="12" t="s">
        <v>33</v>
      </c>
      <c r="K134" s="227"/>
      <c r="L134" s="139" t="s">
        <v>383</v>
      </c>
      <c r="O134" s="317">
        <v>55</v>
      </c>
      <c r="P134" s="88" t="s">
        <v>92</v>
      </c>
      <c r="Q134" s="292">
        <v>1</v>
      </c>
      <c r="R134" s="13">
        <f>O134*Q134</f>
        <v>55</v>
      </c>
    </row>
    <row r="135" spans="1:18" ht="138.6" customHeight="1" x14ac:dyDescent="0.25">
      <c r="A135" s="133" t="s">
        <v>98</v>
      </c>
      <c r="B135" s="22" t="s">
        <v>13</v>
      </c>
      <c r="C135" s="6" t="s">
        <v>132</v>
      </c>
      <c r="D135" s="6" t="s">
        <v>435</v>
      </c>
      <c r="E135" s="9" t="s">
        <v>29</v>
      </c>
      <c r="F135" s="10">
        <v>5</v>
      </c>
      <c r="G135" s="10">
        <v>0</v>
      </c>
      <c r="H135" s="2"/>
      <c r="I135" s="2"/>
      <c r="J135" s="12" t="s">
        <v>28</v>
      </c>
      <c r="K135" s="224"/>
      <c r="L135" s="120" t="s">
        <v>383</v>
      </c>
      <c r="O135" s="300">
        <v>0</v>
      </c>
      <c r="P135" s="22" t="s">
        <v>92</v>
      </c>
      <c r="Q135" s="292"/>
      <c r="R135" s="13">
        <f t="shared" ref="R135:R137" si="14">O135*Q135</f>
        <v>0</v>
      </c>
    </row>
    <row r="136" spans="1:18" ht="107.25" customHeight="1" x14ac:dyDescent="0.25">
      <c r="A136" s="133" t="s">
        <v>98</v>
      </c>
      <c r="B136" s="7" t="s">
        <v>17</v>
      </c>
      <c r="C136" s="6" t="s">
        <v>470</v>
      </c>
      <c r="D136" s="18" t="s">
        <v>409</v>
      </c>
      <c r="E136" s="9" t="s">
        <v>26</v>
      </c>
      <c r="F136" s="14">
        <v>15</v>
      </c>
      <c r="G136" s="333">
        <v>15</v>
      </c>
      <c r="H136" s="2"/>
      <c r="I136" s="2"/>
      <c r="J136" s="12" t="s">
        <v>51</v>
      </c>
      <c r="K136" s="225"/>
      <c r="L136" s="120" t="s">
        <v>383</v>
      </c>
      <c r="O136" s="300">
        <v>15</v>
      </c>
      <c r="P136" s="22" t="s">
        <v>92</v>
      </c>
      <c r="Q136" s="292">
        <v>1</v>
      </c>
      <c r="R136" s="13">
        <f t="shared" si="14"/>
        <v>15</v>
      </c>
    </row>
    <row r="137" spans="1:18" ht="124.5" customHeight="1" x14ac:dyDescent="0.25">
      <c r="A137" s="133" t="s">
        <v>98</v>
      </c>
      <c r="B137" s="7" t="s">
        <v>18</v>
      </c>
      <c r="C137" s="22" t="s">
        <v>462</v>
      </c>
      <c r="D137" s="18" t="s">
        <v>449</v>
      </c>
      <c r="E137" s="9" t="s">
        <v>25</v>
      </c>
      <c r="F137" s="14">
        <v>15</v>
      </c>
      <c r="G137" s="333">
        <v>15</v>
      </c>
      <c r="H137" s="2"/>
      <c r="I137" s="2"/>
      <c r="J137" s="12" t="s">
        <v>35</v>
      </c>
      <c r="K137" s="226"/>
      <c r="L137" s="120" t="s">
        <v>383</v>
      </c>
      <c r="O137" s="300">
        <v>15</v>
      </c>
      <c r="P137" s="22" t="s">
        <v>92</v>
      </c>
      <c r="Q137" s="292">
        <v>1</v>
      </c>
      <c r="R137" s="13">
        <f t="shared" si="14"/>
        <v>15</v>
      </c>
    </row>
    <row r="138" spans="1:18" ht="105" x14ac:dyDescent="0.25">
      <c r="A138" s="133" t="s">
        <v>98</v>
      </c>
      <c r="B138" s="38" t="s">
        <v>8</v>
      </c>
      <c r="C138" s="22" t="s">
        <v>37</v>
      </c>
      <c r="D138" s="6" t="s">
        <v>50</v>
      </c>
      <c r="E138" s="9" t="s">
        <v>25</v>
      </c>
      <c r="F138" s="10">
        <v>15</v>
      </c>
      <c r="G138" s="10">
        <v>15</v>
      </c>
      <c r="H138" s="2"/>
      <c r="I138" s="2"/>
      <c r="J138" s="10" t="s">
        <v>38</v>
      </c>
      <c r="K138" s="190"/>
      <c r="L138" s="127" t="s">
        <v>384</v>
      </c>
      <c r="O138" s="318">
        <v>14.7</v>
      </c>
      <c r="P138" s="36" t="s">
        <v>92</v>
      </c>
      <c r="Q138" s="352">
        <f>+O138/G138</f>
        <v>0.98</v>
      </c>
      <c r="R138" s="319">
        <f>+O138</f>
        <v>14.7</v>
      </c>
    </row>
    <row r="139" spans="1:18" ht="30" x14ac:dyDescent="0.25">
      <c r="A139" s="246" t="s">
        <v>98</v>
      </c>
      <c r="B139" s="247" t="s">
        <v>77</v>
      </c>
      <c r="C139" s="248"/>
      <c r="D139" s="248"/>
      <c r="E139" s="248"/>
      <c r="F139" s="249">
        <f>SUM(F134:F138)</f>
        <v>100</v>
      </c>
      <c r="G139" s="249">
        <f>SUM(G134:G138)</f>
        <v>100</v>
      </c>
      <c r="H139" s="2"/>
      <c r="I139" s="2"/>
      <c r="J139" s="251"/>
      <c r="K139" s="144"/>
      <c r="L139" s="140"/>
      <c r="M139" s="1"/>
      <c r="N139" s="1"/>
      <c r="O139" s="342">
        <f>SUM(O134:O138)</f>
        <v>99.7</v>
      </c>
      <c r="P139" s="22" t="s">
        <v>92</v>
      </c>
      <c r="Q139" s="1"/>
      <c r="R139" s="342">
        <f>SUM(R134:R138)</f>
        <v>99.7</v>
      </c>
    </row>
    <row r="140" spans="1:18" ht="191.25" customHeight="1" x14ac:dyDescent="0.25">
      <c r="A140" s="133" t="s">
        <v>99</v>
      </c>
      <c r="B140" s="22" t="s">
        <v>14</v>
      </c>
      <c r="C140" s="6" t="s">
        <v>496</v>
      </c>
      <c r="D140" s="26" t="s">
        <v>497</v>
      </c>
      <c r="E140" s="9" t="s">
        <v>30</v>
      </c>
      <c r="F140" s="10">
        <v>50</v>
      </c>
      <c r="G140" s="10">
        <v>55</v>
      </c>
      <c r="H140" s="2"/>
      <c r="I140" s="2"/>
      <c r="J140" s="12" t="s">
        <v>33</v>
      </c>
      <c r="K140" s="227"/>
      <c r="L140" s="139" t="s">
        <v>383</v>
      </c>
      <c r="O140" s="317">
        <v>55</v>
      </c>
      <c r="P140" s="325" t="s">
        <v>99</v>
      </c>
      <c r="Q140" s="292">
        <v>1</v>
      </c>
      <c r="R140" s="13">
        <f>O140*Q140</f>
        <v>55</v>
      </c>
    </row>
    <row r="141" spans="1:18" ht="131.25" customHeight="1" x14ac:dyDescent="0.25">
      <c r="A141" s="133" t="s">
        <v>99</v>
      </c>
      <c r="B141" s="22" t="s">
        <v>13</v>
      </c>
      <c r="C141" s="6" t="s">
        <v>132</v>
      </c>
      <c r="D141" s="6" t="s">
        <v>435</v>
      </c>
      <c r="E141" s="9" t="s">
        <v>29</v>
      </c>
      <c r="F141" s="10">
        <v>5</v>
      </c>
      <c r="G141" s="10">
        <v>0</v>
      </c>
      <c r="H141" s="2"/>
      <c r="I141" s="2"/>
      <c r="J141" s="12" t="s">
        <v>28</v>
      </c>
      <c r="K141" s="224"/>
      <c r="L141" s="120" t="s">
        <v>383</v>
      </c>
      <c r="O141" s="300">
        <v>0</v>
      </c>
      <c r="P141" s="326" t="s">
        <v>99</v>
      </c>
      <c r="Q141" s="292"/>
      <c r="R141" s="13">
        <f>O141*Q141</f>
        <v>0</v>
      </c>
    </row>
    <row r="142" spans="1:18" ht="90" x14ac:dyDescent="0.25">
      <c r="A142" s="133" t="s">
        <v>99</v>
      </c>
      <c r="B142" s="7" t="s">
        <v>17</v>
      </c>
      <c r="C142" s="6" t="s">
        <v>461</v>
      </c>
      <c r="D142" s="18" t="s">
        <v>409</v>
      </c>
      <c r="E142" s="9" t="s">
        <v>26</v>
      </c>
      <c r="F142" s="14">
        <v>15</v>
      </c>
      <c r="G142" s="333">
        <v>15</v>
      </c>
      <c r="H142" s="2"/>
      <c r="I142" s="2"/>
      <c r="J142" s="12" t="s">
        <v>71</v>
      </c>
      <c r="K142" s="225"/>
      <c r="L142" s="120" t="s">
        <v>383</v>
      </c>
      <c r="O142" s="300">
        <v>15</v>
      </c>
      <c r="P142" s="326" t="s">
        <v>99</v>
      </c>
      <c r="Q142" s="292">
        <v>1</v>
      </c>
      <c r="R142" s="13">
        <f>O142*Q142</f>
        <v>15</v>
      </c>
    </row>
    <row r="143" spans="1:18" ht="120" x14ac:dyDescent="0.25">
      <c r="A143" s="133" t="s">
        <v>99</v>
      </c>
      <c r="B143" s="7" t="s">
        <v>18</v>
      </c>
      <c r="C143" s="22" t="s">
        <v>462</v>
      </c>
      <c r="D143" s="18" t="s">
        <v>437</v>
      </c>
      <c r="E143" s="9" t="s">
        <v>25</v>
      </c>
      <c r="F143" s="14">
        <v>15</v>
      </c>
      <c r="G143" s="333">
        <v>15</v>
      </c>
      <c r="H143" s="2"/>
      <c r="I143" s="2"/>
      <c r="J143" s="12" t="s">
        <v>35</v>
      </c>
      <c r="K143" s="226"/>
      <c r="L143" s="120" t="s">
        <v>383</v>
      </c>
      <c r="O143" s="300">
        <v>15</v>
      </c>
      <c r="P143" s="326" t="s">
        <v>99</v>
      </c>
      <c r="Q143" s="292">
        <v>1</v>
      </c>
      <c r="R143" s="13">
        <f>O143*Q143</f>
        <v>15</v>
      </c>
    </row>
    <row r="144" spans="1:18" ht="90" x14ac:dyDescent="0.25">
      <c r="A144" s="133" t="s">
        <v>99</v>
      </c>
      <c r="B144" s="38" t="s">
        <v>8</v>
      </c>
      <c r="C144" s="22" t="s">
        <v>465</v>
      </c>
      <c r="D144" s="6" t="s">
        <v>480</v>
      </c>
      <c r="E144" s="9" t="s">
        <v>25</v>
      </c>
      <c r="F144" s="10">
        <v>15</v>
      </c>
      <c r="G144" s="10">
        <v>15</v>
      </c>
      <c r="H144" s="2"/>
      <c r="I144" s="2"/>
      <c r="J144" s="10" t="s">
        <v>38</v>
      </c>
      <c r="K144" s="190"/>
      <c r="L144" s="127" t="s">
        <v>384</v>
      </c>
      <c r="O144" s="347">
        <f>(15+14.7)/2</f>
        <v>14.85</v>
      </c>
      <c r="P144" s="327" t="s">
        <v>99</v>
      </c>
      <c r="Q144" s="352">
        <f>+O144/G144</f>
        <v>0.99</v>
      </c>
      <c r="R144" s="319">
        <f>+O144</f>
        <v>14.85</v>
      </c>
    </row>
    <row r="145" spans="1:18" ht="40.15" customHeight="1" x14ac:dyDescent="0.25">
      <c r="A145" s="246" t="s">
        <v>99</v>
      </c>
      <c r="B145" s="247" t="s">
        <v>77</v>
      </c>
      <c r="C145" s="248"/>
      <c r="D145" s="248"/>
      <c r="E145" s="248"/>
      <c r="F145" s="249">
        <f>SUM(F140:F144)</f>
        <v>100</v>
      </c>
      <c r="G145" s="249">
        <f>SUM(G140:G144)</f>
        <v>100</v>
      </c>
      <c r="H145" s="2"/>
      <c r="I145" s="2"/>
      <c r="J145" s="251"/>
      <c r="K145" s="144"/>
      <c r="L145" s="140"/>
      <c r="M145" s="1"/>
      <c r="N145" s="1"/>
      <c r="O145" s="342">
        <f>SUM(O140:O144)</f>
        <v>99.85</v>
      </c>
      <c r="P145" s="39" t="s">
        <v>99</v>
      </c>
      <c r="Q145" s="1"/>
      <c r="R145" s="342">
        <f>SUM(R140:R144)</f>
        <v>99.85</v>
      </c>
    </row>
    <row r="146" spans="1:18" ht="197.85" customHeight="1" x14ac:dyDescent="0.25">
      <c r="A146" s="133" t="s">
        <v>100</v>
      </c>
      <c r="B146" s="22" t="s">
        <v>14</v>
      </c>
      <c r="C146" s="6" t="s">
        <v>463</v>
      </c>
      <c r="D146" s="26" t="s">
        <v>498</v>
      </c>
      <c r="E146" s="9" t="s">
        <v>30</v>
      </c>
      <c r="F146" s="10">
        <v>50</v>
      </c>
      <c r="G146" s="10">
        <v>55</v>
      </c>
      <c r="H146" s="2"/>
      <c r="I146" s="2"/>
      <c r="J146" s="12" t="s">
        <v>33</v>
      </c>
      <c r="K146" s="227"/>
      <c r="L146" s="139" t="s">
        <v>383</v>
      </c>
      <c r="O146" s="317">
        <v>55</v>
      </c>
      <c r="P146" s="325" t="s">
        <v>99</v>
      </c>
      <c r="Q146" s="291">
        <v>1</v>
      </c>
      <c r="R146" s="13">
        <f>O146*Q146</f>
        <v>55</v>
      </c>
    </row>
    <row r="147" spans="1:18" ht="141.75" customHeight="1" x14ac:dyDescent="0.25">
      <c r="A147" s="133" t="s">
        <v>100</v>
      </c>
      <c r="B147" s="22" t="s">
        <v>13</v>
      </c>
      <c r="C147" s="6" t="s">
        <v>132</v>
      </c>
      <c r="D147" s="6" t="s">
        <v>435</v>
      </c>
      <c r="E147" s="9" t="s">
        <v>29</v>
      </c>
      <c r="F147" s="10">
        <v>5</v>
      </c>
      <c r="G147" s="10">
        <v>0</v>
      </c>
      <c r="H147" s="2"/>
      <c r="I147" s="2"/>
      <c r="J147" s="12" t="s">
        <v>28</v>
      </c>
      <c r="K147" s="224"/>
      <c r="L147" s="120" t="s">
        <v>383</v>
      </c>
      <c r="O147" s="300">
        <v>0</v>
      </c>
      <c r="P147" s="326" t="s">
        <v>99</v>
      </c>
      <c r="Q147" s="290"/>
      <c r="R147" s="13">
        <f t="shared" ref="R147:R150" si="15">O147*Q147</f>
        <v>0</v>
      </c>
    </row>
    <row r="148" spans="1:18" ht="90" x14ac:dyDescent="0.25">
      <c r="A148" s="133" t="s">
        <v>100</v>
      </c>
      <c r="B148" s="7" t="s">
        <v>17</v>
      </c>
      <c r="C148" s="6" t="s">
        <v>461</v>
      </c>
      <c r="D148" s="18" t="s">
        <v>409</v>
      </c>
      <c r="E148" s="9" t="s">
        <v>26</v>
      </c>
      <c r="F148" s="14">
        <v>15</v>
      </c>
      <c r="G148" s="333">
        <v>15</v>
      </c>
      <c r="H148" s="2"/>
      <c r="I148" s="2"/>
      <c r="J148" s="12" t="s">
        <v>71</v>
      </c>
      <c r="K148" s="225"/>
      <c r="L148" s="120" t="s">
        <v>383</v>
      </c>
      <c r="O148" s="300">
        <v>15</v>
      </c>
      <c r="P148" s="326" t="s">
        <v>99</v>
      </c>
      <c r="Q148" s="290">
        <v>1</v>
      </c>
      <c r="R148" s="13">
        <f t="shared" si="15"/>
        <v>15</v>
      </c>
    </row>
    <row r="149" spans="1:18" ht="121.5" customHeight="1" x14ac:dyDescent="0.25">
      <c r="A149" s="133" t="s">
        <v>100</v>
      </c>
      <c r="B149" s="7" t="s">
        <v>18</v>
      </c>
      <c r="C149" s="22" t="s">
        <v>462</v>
      </c>
      <c r="D149" s="18" t="s">
        <v>437</v>
      </c>
      <c r="E149" s="9" t="s">
        <v>25</v>
      </c>
      <c r="F149" s="14">
        <v>15</v>
      </c>
      <c r="G149" s="333">
        <v>15</v>
      </c>
      <c r="H149" s="2"/>
      <c r="I149" s="2"/>
      <c r="J149" s="12" t="s">
        <v>35</v>
      </c>
      <c r="K149" s="226"/>
      <c r="L149" s="120" t="s">
        <v>383</v>
      </c>
      <c r="O149" s="300">
        <v>15</v>
      </c>
      <c r="P149" s="326" t="s">
        <v>99</v>
      </c>
      <c r="Q149" s="290">
        <v>1</v>
      </c>
      <c r="R149" s="13">
        <f t="shared" si="15"/>
        <v>15</v>
      </c>
    </row>
    <row r="150" spans="1:18" ht="105" x14ac:dyDescent="0.25">
      <c r="A150" s="133" t="s">
        <v>100</v>
      </c>
      <c r="B150" s="38" t="s">
        <v>8</v>
      </c>
      <c r="C150" s="22" t="s">
        <v>484</v>
      </c>
      <c r="D150" s="6" t="s">
        <v>60</v>
      </c>
      <c r="E150" s="9" t="s">
        <v>25</v>
      </c>
      <c r="F150" s="10">
        <v>15</v>
      </c>
      <c r="G150" s="10">
        <v>15</v>
      </c>
      <c r="H150" s="2"/>
      <c r="I150" s="2"/>
      <c r="J150" s="10" t="s">
        <v>38</v>
      </c>
      <c r="K150" s="190"/>
      <c r="L150" s="127" t="s">
        <v>384</v>
      </c>
      <c r="O150" s="318">
        <v>15</v>
      </c>
      <c r="P150" s="327" t="s">
        <v>99</v>
      </c>
      <c r="Q150" s="292">
        <v>1</v>
      </c>
      <c r="R150" s="13">
        <f t="shared" si="15"/>
        <v>15</v>
      </c>
    </row>
    <row r="151" spans="1:18" ht="40.15" customHeight="1" x14ac:dyDescent="0.25">
      <c r="A151" s="246" t="s">
        <v>100</v>
      </c>
      <c r="B151" s="247" t="s">
        <v>77</v>
      </c>
      <c r="C151" s="248"/>
      <c r="D151" s="248"/>
      <c r="E151" s="248"/>
      <c r="F151" s="249">
        <f>SUM(F146:F150)</f>
        <v>100</v>
      </c>
      <c r="G151" s="249">
        <f>SUM(G146:G150)</f>
        <v>100</v>
      </c>
      <c r="H151" s="2"/>
      <c r="I151" s="2"/>
      <c r="J151" s="251"/>
      <c r="K151" s="144"/>
      <c r="L151" s="140"/>
      <c r="M151" s="1"/>
      <c r="N151" s="1"/>
      <c r="O151" s="294">
        <f>SUM(O146:O150)</f>
        <v>100</v>
      </c>
      <c r="P151" s="328" t="s">
        <v>99</v>
      </c>
      <c r="Q151" s="300"/>
      <c r="R151" s="294">
        <f>SUM(R146:R150)</f>
        <v>100</v>
      </c>
    </row>
    <row r="152" spans="1:18" ht="191.1" customHeight="1" x14ac:dyDescent="0.25">
      <c r="A152" s="133" t="s">
        <v>101</v>
      </c>
      <c r="B152" s="22" t="s">
        <v>14</v>
      </c>
      <c r="C152" s="6" t="s">
        <v>463</v>
      </c>
      <c r="D152" s="26" t="s">
        <v>499</v>
      </c>
      <c r="E152" s="9" t="s">
        <v>30</v>
      </c>
      <c r="F152" s="10">
        <v>50</v>
      </c>
      <c r="G152" s="10">
        <v>55</v>
      </c>
      <c r="H152" s="2"/>
      <c r="I152" s="2"/>
      <c r="J152" s="12" t="s">
        <v>33</v>
      </c>
      <c r="K152" s="227"/>
      <c r="L152" s="139" t="s">
        <v>383</v>
      </c>
      <c r="O152" s="317">
        <v>55</v>
      </c>
      <c r="P152" s="325" t="s">
        <v>99</v>
      </c>
      <c r="Q152" s="338">
        <v>1</v>
      </c>
      <c r="R152" s="13">
        <f>O152*Q152</f>
        <v>55</v>
      </c>
    </row>
    <row r="153" spans="1:18" ht="128.25" customHeight="1" x14ac:dyDescent="0.25">
      <c r="A153" s="133" t="s">
        <v>101</v>
      </c>
      <c r="B153" s="22" t="s">
        <v>13</v>
      </c>
      <c r="C153" s="6" t="s">
        <v>132</v>
      </c>
      <c r="D153" s="6" t="s">
        <v>500</v>
      </c>
      <c r="E153" s="9" t="s">
        <v>29</v>
      </c>
      <c r="F153" s="10">
        <v>5</v>
      </c>
      <c r="G153" s="10">
        <v>0</v>
      </c>
      <c r="H153" s="2"/>
      <c r="I153" s="2"/>
      <c r="J153" s="12" t="s">
        <v>28</v>
      </c>
      <c r="K153" s="224"/>
      <c r="L153" s="120" t="s">
        <v>383</v>
      </c>
      <c r="O153" s="300">
        <v>0</v>
      </c>
      <c r="P153" s="326" t="s">
        <v>99</v>
      </c>
      <c r="Q153" s="290"/>
      <c r="R153" s="13">
        <f t="shared" ref="R153:R155" si="16">O153*Q153</f>
        <v>0</v>
      </c>
    </row>
    <row r="154" spans="1:18" ht="90.6" customHeight="1" x14ac:dyDescent="0.25">
      <c r="A154" s="133" t="s">
        <v>101</v>
      </c>
      <c r="B154" s="7" t="s">
        <v>17</v>
      </c>
      <c r="C154" s="6" t="s">
        <v>461</v>
      </c>
      <c r="D154" s="18" t="s">
        <v>409</v>
      </c>
      <c r="E154" s="9" t="s">
        <v>26</v>
      </c>
      <c r="F154" s="14">
        <v>15</v>
      </c>
      <c r="G154" s="333">
        <v>15</v>
      </c>
      <c r="H154" s="2"/>
      <c r="I154" s="2"/>
      <c r="J154" s="12" t="s">
        <v>71</v>
      </c>
      <c r="K154" s="225"/>
      <c r="L154" s="120" t="s">
        <v>383</v>
      </c>
      <c r="O154" s="300">
        <v>15</v>
      </c>
      <c r="P154" s="326" t="s">
        <v>99</v>
      </c>
      <c r="Q154" s="290">
        <v>1</v>
      </c>
      <c r="R154" s="13">
        <f t="shared" si="16"/>
        <v>15</v>
      </c>
    </row>
    <row r="155" spans="1:18" ht="124.35" customHeight="1" x14ac:dyDescent="0.25">
      <c r="A155" s="133" t="s">
        <v>101</v>
      </c>
      <c r="B155" s="7" t="s">
        <v>18</v>
      </c>
      <c r="C155" s="22" t="s">
        <v>462</v>
      </c>
      <c r="D155" s="18" t="s">
        <v>437</v>
      </c>
      <c r="E155" s="9" t="s">
        <v>25</v>
      </c>
      <c r="F155" s="14">
        <v>15</v>
      </c>
      <c r="G155" s="333">
        <v>15</v>
      </c>
      <c r="H155" s="2"/>
      <c r="I155" s="2"/>
      <c r="J155" s="12" t="s">
        <v>35</v>
      </c>
      <c r="K155" s="226"/>
      <c r="L155" s="120" t="s">
        <v>383</v>
      </c>
      <c r="O155" s="300">
        <v>15</v>
      </c>
      <c r="P155" s="326" t="s">
        <v>99</v>
      </c>
      <c r="Q155" s="290">
        <v>1</v>
      </c>
      <c r="R155" s="13">
        <f t="shared" si="16"/>
        <v>15</v>
      </c>
    </row>
    <row r="156" spans="1:18" ht="105" x14ac:dyDescent="0.25">
      <c r="A156" s="133" t="s">
        <v>101</v>
      </c>
      <c r="B156" s="38" t="s">
        <v>8</v>
      </c>
      <c r="C156" s="22" t="s">
        <v>37</v>
      </c>
      <c r="D156" s="6" t="s">
        <v>61</v>
      </c>
      <c r="E156" s="9" t="s">
        <v>25</v>
      </c>
      <c r="F156" s="10">
        <v>15</v>
      </c>
      <c r="G156" s="10">
        <v>15</v>
      </c>
      <c r="H156" s="2"/>
      <c r="I156" s="2"/>
      <c r="J156" s="10" t="s">
        <v>38</v>
      </c>
      <c r="K156" s="190"/>
      <c r="L156" s="127" t="s">
        <v>384</v>
      </c>
      <c r="O156" s="318">
        <v>14.7</v>
      </c>
      <c r="P156" s="327" t="s">
        <v>99</v>
      </c>
      <c r="Q156" s="355">
        <f>+O156/G156</f>
        <v>0.98</v>
      </c>
      <c r="R156" s="319">
        <f>+Q156*G156</f>
        <v>14.7</v>
      </c>
    </row>
    <row r="157" spans="1:18" ht="40.15" customHeight="1" x14ac:dyDescent="0.25">
      <c r="A157" s="246" t="s">
        <v>101</v>
      </c>
      <c r="B157" s="247" t="s">
        <v>77</v>
      </c>
      <c r="C157" s="248"/>
      <c r="D157" s="248"/>
      <c r="E157" s="248"/>
      <c r="F157" s="249">
        <f>SUM(F152:F156)</f>
        <v>100</v>
      </c>
      <c r="G157" s="249">
        <f>SUM(G152:G156)</f>
        <v>100</v>
      </c>
      <c r="H157" s="2"/>
      <c r="I157" s="2"/>
      <c r="J157" s="251"/>
      <c r="K157" s="228"/>
      <c r="L157" s="140"/>
      <c r="M157" s="1"/>
      <c r="N157" s="1"/>
      <c r="O157" s="342">
        <f>SUM(O152:O156)</f>
        <v>99.7</v>
      </c>
      <c r="P157" s="39" t="s">
        <v>99</v>
      </c>
      <c r="Q157" s="1"/>
      <c r="R157" s="342">
        <f>SUM(R152:R156)</f>
        <v>99.7</v>
      </c>
    </row>
    <row r="158" spans="1:18" ht="51" customHeight="1" x14ac:dyDescent="0.25">
      <c r="A158" s="133" t="s">
        <v>399</v>
      </c>
      <c r="B158" s="73" t="s">
        <v>254</v>
      </c>
      <c r="C158" s="106" t="s">
        <v>501</v>
      </c>
      <c r="D158" s="105" t="s">
        <v>400</v>
      </c>
      <c r="E158" s="134">
        <v>45291</v>
      </c>
      <c r="F158" s="135">
        <v>30</v>
      </c>
      <c r="G158" s="135"/>
      <c r="H158" s="14" t="s">
        <v>262</v>
      </c>
      <c r="I158" s="14"/>
      <c r="J158" s="12" t="s">
        <v>401</v>
      </c>
      <c r="K158" s="225"/>
      <c r="L158" s="162" t="s">
        <v>384</v>
      </c>
      <c r="M158" s="1"/>
      <c r="N158" s="1"/>
      <c r="O158" s="300">
        <v>30</v>
      </c>
      <c r="P158" s="326"/>
      <c r="Q158" s="290">
        <v>1</v>
      </c>
      <c r="R158" s="13">
        <f>O158*Q158</f>
        <v>30</v>
      </c>
    </row>
    <row r="159" spans="1:18" ht="60" x14ac:dyDescent="0.25">
      <c r="A159" s="133" t="s">
        <v>399</v>
      </c>
      <c r="B159" s="136" t="s">
        <v>402</v>
      </c>
      <c r="C159" s="106" t="s">
        <v>403</v>
      </c>
      <c r="D159" s="106" t="s">
        <v>404</v>
      </c>
      <c r="E159" s="137">
        <v>45291</v>
      </c>
      <c r="F159" s="138">
        <v>35</v>
      </c>
      <c r="G159" s="138"/>
      <c r="H159" s="14" t="s">
        <v>264</v>
      </c>
      <c r="I159" s="2"/>
      <c r="J159" s="12" t="s">
        <v>401</v>
      </c>
      <c r="K159" s="225"/>
      <c r="L159" s="162" t="s">
        <v>384</v>
      </c>
      <c r="M159" s="1"/>
      <c r="N159" s="1"/>
      <c r="O159" s="300">
        <v>35</v>
      </c>
      <c r="P159" s="326"/>
      <c r="Q159" s="290">
        <v>1</v>
      </c>
      <c r="R159" s="13">
        <f>O159*Q159</f>
        <v>35</v>
      </c>
    </row>
    <row r="160" spans="1:18" ht="109.35" customHeight="1" x14ac:dyDescent="0.25">
      <c r="A160" s="133" t="s">
        <v>399</v>
      </c>
      <c r="B160" s="38" t="s">
        <v>8</v>
      </c>
      <c r="C160" s="22" t="s">
        <v>502</v>
      </c>
      <c r="D160" s="6" t="s">
        <v>405</v>
      </c>
      <c r="E160" s="9" t="s">
        <v>25</v>
      </c>
      <c r="F160" s="14">
        <v>35</v>
      </c>
      <c r="G160" s="333"/>
      <c r="H160" s="2"/>
      <c r="I160" s="2"/>
      <c r="J160" s="12" t="s">
        <v>406</v>
      </c>
      <c r="K160" s="225"/>
      <c r="L160" s="143" t="s">
        <v>384</v>
      </c>
      <c r="M160" s="1"/>
      <c r="N160" s="1"/>
      <c r="O160" s="331">
        <v>35</v>
      </c>
      <c r="P160" s="326"/>
      <c r="Q160" s="290">
        <v>1</v>
      </c>
      <c r="R160" s="13">
        <f>O160*Q160</f>
        <v>35</v>
      </c>
    </row>
    <row r="161" spans="1:18" ht="30" x14ac:dyDescent="0.25">
      <c r="A161" s="246" t="s">
        <v>399</v>
      </c>
      <c r="B161" s="247" t="s">
        <v>77</v>
      </c>
      <c r="C161" s="248"/>
      <c r="D161" s="248"/>
      <c r="E161" s="248"/>
      <c r="F161" s="249">
        <f>SUM(F158:F160)</f>
        <v>100</v>
      </c>
      <c r="G161" s="249"/>
      <c r="H161" s="2"/>
      <c r="I161" s="2"/>
      <c r="J161" s="251"/>
      <c r="K161" s="144"/>
      <c r="L161" s="140"/>
      <c r="M161" s="1"/>
      <c r="N161" s="1"/>
      <c r="O161" s="294">
        <f>SUM(O158:O160)</f>
        <v>100</v>
      </c>
      <c r="P161" s="39"/>
      <c r="Q161" s="1"/>
      <c r="R161" s="277">
        <f>SUM(R158:R160)</f>
        <v>100</v>
      </c>
    </row>
    <row r="162" spans="1:18" ht="119.85" customHeight="1" x14ac:dyDescent="0.25">
      <c r="A162" s="133" t="s">
        <v>407</v>
      </c>
      <c r="B162" s="132" t="s">
        <v>14</v>
      </c>
      <c r="C162" s="6" t="s">
        <v>504</v>
      </c>
      <c r="D162" s="6" t="s">
        <v>408</v>
      </c>
      <c r="E162" s="12" t="s">
        <v>30</v>
      </c>
      <c r="F162" s="12">
        <v>35</v>
      </c>
      <c r="G162" s="332"/>
      <c r="H162" s="3"/>
      <c r="I162" s="3"/>
      <c r="J162" s="12" t="s">
        <v>33</v>
      </c>
      <c r="K162" s="226"/>
      <c r="L162" s="120" t="s">
        <v>383</v>
      </c>
      <c r="M162" s="1"/>
      <c r="N162" s="1"/>
      <c r="O162" s="300">
        <v>35</v>
      </c>
      <c r="P162" s="326"/>
      <c r="Q162" s="290">
        <v>1</v>
      </c>
      <c r="R162" s="13">
        <f>O162*Q162</f>
        <v>35</v>
      </c>
    </row>
    <row r="163" spans="1:18" ht="106.35" customHeight="1" x14ac:dyDescent="0.25">
      <c r="A163" s="133" t="s">
        <v>407</v>
      </c>
      <c r="B163" s="7" t="s">
        <v>17</v>
      </c>
      <c r="C163" s="6" t="s">
        <v>461</v>
      </c>
      <c r="D163" s="18" t="s">
        <v>409</v>
      </c>
      <c r="E163" s="9" t="s">
        <v>26</v>
      </c>
      <c r="F163" s="14">
        <v>15</v>
      </c>
      <c r="G163" s="333"/>
      <c r="H163" s="2"/>
      <c r="I163" s="2"/>
      <c r="J163" s="12" t="s">
        <v>51</v>
      </c>
      <c r="K163" s="226"/>
      <c r="L163" s="120" t="s">
        <v>383</v>
      </c>
      <c r="M163" s="1"/>
      <c r="N163" s="1"/>
      <c r="O163" s="300">
        <v>15</v>
      </c>
      <c r="P163" s="326"/>
      <c r="Q163" s="290">
        <v>1</v>
      </c>
      <c r="R163" s="13">
        <f t="shared" ref="R163" si="17">O163*Q163</f>
        <v>15</v>
      </c>
    </row>
    <row r="164" spans="1:18" ht="105" x14ac:dyDescent="0.25">
      <c r="A164" s="133" t="s">
        <v>407</v>
      </c>
      <c r="B164" s="38" t="s">
        <v>8</v>
      </c>
      <c r="C164" s="22" t="s">
        <v>465</v>
      </c>
      <c r="D164" s="6" t="s">
        <v>62</v>
      </c>
      <c r="E164" s="9" t="s">
        <v>25</v>
      </c>
      <c r="F164" s="12">
        <v>50</v>
      </c>
      <c r="G164" s="332"/>
      <c r="H164" s="2"/>
      <c r="I164" s="2"/>
      <c r="J164" s="12" t="s">
        <v>410</v>
      </c>
      <c r="K164" s="225"/>
      <c r="L164" s="160" t="s">
        <v>384</v>
      </c>
      <c r="M164" s="1"/>
      <c r="N164" s="1"/>
      <c r="O164" s="319">
        <f>F164*Q164</f>
        <v>46.774999999999999</v>
      </c>
      <c r="P164" s="326"/>
      <c r="Q164" s="357">
        <v>0.9355</v>
      </c>
      <c r="R164" s="319">
        <f>F164*Q164</f>
        <v>46.774999999999999</v>
      </c>
    </row>
    <row r="165" spans="1:18" ht="30" x14ac:dyDescent="0.25">
      <c r="A165" s="246" t="s">
        <v>407</v>
      </c>
      <c r="B165" s="247" t="s">
        <v>77</v>
      </c>
      <c r="C165" s="247"/>
      <c r="D165" s="248"/>
      <c r="E165" s="257"/>
      <c r="F165" s="249">
        <f>SUM(F162:F164)</f>
        <v>100</v>
      </c>
      <c r="G165" s="249"/>
      <c r="H165" s="2"/>
      <c r="I165" s="2"/>
      <c r="J165" s="258"/>
      <c r="K165" s="224"/>
      <c r="L165" s="140"/>
      <c r="M165" s="1"/>
      <c r="N165" s="1"/>
      <c r="O165" s="342">
        <f>SUM(O162:O164)</f>
        <v>96.775000000000006</v>
      </c>
      <c r="P165" s="39"/>
      <c r="Q165" s="1"/>
      <c r="R165" s="342">
        <f>SUM(R162:R164)</f>
        <v>96.775000000000006</v>
      </c>
    </row>
    <row r="166" spans="1:18" ht="180" x14ac:dyDescent="0.25">
      <c r="A166" s="133" t="s">
        <v>411</v>
      </c>
      <c r="B166" s="22" t="s">
        <v>14</v>
      </c>
      <c r="C166" s="6" t="s">
        <v>476</v>
      </c>
      <c r="D166" s="6" t="s">
        <v>408</v>
      </c>
      <c r="E166" s="9" t="s">
        <v>30</v>
      </c>
      <c r="F166" s="10">
        <v>50</v>
      </c>
      <c r="G166" s="10"/>
      <c r="H166" s="2"/>
      <c r="I166" s="2"/>
      <c r="J166" s="12" t="s">
        <v>33</v>
      </c>
      <c r="K166" s="200"/>
      <c r="L166" s="120" t="s">
        <v>383</v>
      </c>
      <c r="M166" s="1"/>
      <c r="N166" s="1"/>
      <c r="O166" s="300">
        <v>50</v>
      </c>
      <c r="P166" s="326"/>
      <c r="Q166" s="290">
        <v>1</v>
      </c>
      <c r="R166" s="13">
        <f>O166*Q166</f>
        <v>50</v>
      </c>
    </row>
    <row r="167" spans="1:18" ht="90" x14ac:dyDescent="0.25">
      <c r="A167" s="133" t="s">
        <v>411</v>
      </c>
      <c r="B167" s="7" t="s">
        <v>17</v>
      </c>
      <c r="C167" s="6" t="s">
        <v>461</v>
      </c>
      <c r="D167" s="18" t="s">
        <v>409</v>
      </c>
      <c r="E167" s="9" t="s">
        <v>26</v>
      </c>
      <c r="F167" s="14">
        <v>15</v>
      </c>
      <c r="G167" s="333"/>
      <c r="H167" s="2"/>
      <c r="I167" s="2"/>
      <c r="J167" s="12" t="s">
        <v>51</v>
      </c>
      <c r="K167" s="226"/>
      <c r="L167" s="120" t="s">
        <v>383</v>
      </c>
      <c r="M167" s="1"/>
      <c r="N167" s="1"/>
      <c r="O167" s="300">
        <v>15</v>
      </c>
      <c r="P167" s="326"/>
      <c r="Q167" s="290">
        <v>1</v>
      </c>
      <c r="R167" s="13">
        <f>O167*Q167</f>
        <v>15</v>
      </c>
    </row>
    <row r="168" spans="1:18" ht="105" x14ac:dyDescent="0.25">
      <c r="A168" s="133" t="s">
        <v>411</v>
      </c>
      <c r="B168" s="38" t="s">
        <v>8</v>
      </c>
      <c r="C168" s="22" t="s">
        <v>465</v>
      </c>
      <c r="D168" s="6" t="s">
        <v>63</v>
      </c>
      <c r="E168" s="9" t="s">
        <v>25</v>
      </c>
      <c r="F168" s="12">
        <v>35</v>
      </c>
      <c r="G168" s="332"/>
      <c r="H168" s="2"/>
      <c r="I168" s="2"/>
      <c r="J168" s="12" t="s">
        <v>412</v>
      </c>
      <c r="K168" s="225"/>
      <c r="L168" s="160" t="s">
        <v>384</v>
      </c>
      <c r="M168" s="1"/>
      <c r="N168" s="1"/>
      <c r="O168" s="300">
        <v>35</v>
      </c>
      <c r="P168" s="326"/>
      <c r="Q168" s="290">
        <v>1</v>
      </c>
      <c r="R168" s="13">
        <f>O168*Q168</f>
        <v>35</v>
      </c>
    </row>
    <row r="169" spans="1:18" ht="40.15" customHeight="1" x14ac:dyDescent="0.25">
      <c r="A169" s="246" t="s">
        <v>411</v>
      </c>
      <c r="B169" s="247" t="s">
        <v>77</v>
      </c>
      <c r="C169" s="248"/>
      <c r="D169" s="248"/>
      <c r="E169" s="248"/>
      <c r="F169" s="249">
        <f>SUM(F166:F168)</f>
        <v>100</v>
      </c>
      <c r="G169" s="249"/>
      <c r="H169" s="2"/>
      <c r="I169" s="2"/>
      <c r="J169" s="251"/>
      <c r="K169" s="116"/>
      <c r="L169" s="116"/>
      <c r="M169" s="1"/>
      <c r="N169" s="1"/>
      <c r="O169" s="301">
        <f>SUM(O166:O168)</f>
        <v>100</v>
      </c>
      <c r="P169" s="329"/>
      <c r="Q169" s="274"/>
      <c r="R169" s="277">
        <f>SUM(R166:R168)</f>
        <v>100</v>
      </c>
    </row>
    <row r="170" spans="1:18" ht="121.35" customHeight="1" x14ac:dyDescent="0.25">
      <c r="A170" s="133" t="s">
        <v>146</v>
      </c>
      <c r="B170" s="373" t="s">
        <v>147</v>
      </c>
      <c r="C170" s="65" t="s">
        <v>352</v>
      </c>
      <c r="D170" s="41" t="s">
        <v>266</v>
      </c>
      <c r="E170" s="66">
        <v>45291</v>
      </c>
      <c r="F170" s="43">
        <v>20</v>
      </c>
      <c r="G170" s="43">
        <v>21</v>
      </c>
      <c r="H170" s="47" t="s">
        <v>149</v>
      </c>
      <c r="I170" s="2"/>
      <c r="J170" s="47" t="s">
        <v>149</v>
      </c>
      <c r="K170" s="192"/>
      <c r="L170" s="127" t="s">
        <v>384</v>
      </c>
      <c r="M170" s="156"/>
      <c r="N170" s="45"/>
      <c r="O170" s="43">
        <v>21</v>
      </c>
      <c r="P170" s="155" t="s">
        <v>115</v>
      </c>
      <c r="Q170" s="293">
        <v>1</v>
      </c>
      <c r="R170" s="13">
        <f>O170*Q170</f>
        <v>21</v>
      </c>
    </row>
    <row r="171" spans="1:18" ht="103.35" customHeight="1" x14ac:dyDescent="0.25">
      <c r="A171" s="133" t="s">
        <v>146</v>
      </c>
      <c r="B171" s="373"/>
      <c r="C171" s="67" t="s">
        <v>267</v>
      </c>
      <c r="D171" s="68" t="s">
        <v>451</v>
      </c>
      <c r="E171" s="69" t="s">
        <v>150</v>
      </c>
      <c r="F171" s="43">
        <v>20</v>
      </c>
      <c r="G171" s="43">
        <v>21</v>
      </c>
      <c r="H171" s="47" t="s">
        <v>151</v>
      </c>
      <c r="I171" s="2"/>
      <c r="J171" s="47" t="s">
        <v>151</v>
      </c>
      <c r="K171" s="192"/>
      <c r="L171" s="127" t="s">
        <v>384</v>
      </c>
      <c r="M171" s="19"/>
      <c r="N171" s="1"/>
      <c r="O171" s="43">
        <v>21</v>
      </c>
      <c r="P171" s="39" t="s">
        <v>115</v>
      </c>
      <c r="Q171" s="292">
        <v>1</v>
      </c>
      <c r="R171" s="13">
        <f t="shared" ref="R171:R175" si="18">O171*Q171</f>
        <v>21</v>
      </c>
    </row>
    <row r="172" spans="1:18" ht="90.6" customHeight="1" x14ac:dyDescent="0.25">
      <c r="A172" s="133" t="s">
        <v>146</v>
      </c>
      <c r="B172" s="373" t="s">
        <v>124</v>
      </c>
      <c r="C172" s="385" t="s">
        <v>268</v>
      </c>
      <c r="D172" s="67" t="s">
        <v>269</v>
      </c>
      <c r="E172" s="44" t="s">
        <v>152</v>
      </c>
      <c r="F172" s="43">
        <v>5</v>
      </c>
      <c r="G172" s="43">
        <v>0</v>
      </c>
      <c r="H172" s="47" t="s">
        <v>151</v>
      </c>
      <c r="I172" s="2"/>
      <c r="J172" s="47" t="s">
        <v>151</v>
      </c>
      <c r="K172" s="192"/>
      <c r="L172" s="121" t="s">
        <v>383</v>
      </c>
      <c r="M172" s="19"/>
      <c r="N172" s="1"/>
      <c r="O172" s="43">
        <v>0</v>
      </c>
      <c r="P172" s="39" t="s">
        <v>115</v>
      </c>
      <c r="Q172" s="292"/>
      <c r="R172" s="13">
        <f t="shared" si="18"/>
        <v>0</v>
      </c>
    </row>
    <row r="173" spans="1:18" ht="105.75" customHeight="1" x14ac:dyDescent="0.25">
      <c r="A173" s="133" t="s">
        <v>146</v>
      </c>
      <c r="B173" s="373"/>
      <c r="C173" s="385"/>
      <c r="D173" s="70" t="s">
        <v>270</v>
      </c>
      <c r="E173" s="25" t="s">
        <v>153</v>
      </c>
      <c r="F173" s="32">
        <v>20</v>
      </c>
      <c r="G173" s="32">
        <v>21</v>
      </c>
      <c r="H173" s="47" t="s">
        <v>154</v>
      </c>
      <c r="I173" s="2"/>
      <c r="J173" s="47" t="s">
        <v>154</v>
      </c>
      <c r="K173" s="192"/>
      <c r="L173" s="128" t="s">
        <v>383</v>
      </c>
      <c r="M173" s="19"/>
      <c r="N173" s="1"/>
      <c r="O173" s="32">
        <v>21</v>
      </c>
      <c r="P173" s="39" t="s">
        <v>115</v>
      </c>
      <c r="Q173" s="292">
        <v>1</v>
      </c>
      <c r="R173" s="13">
        <f t="shared" si="18"/>
        <v>21</v>
      </c>
    </row>
    <row r="174" spans="1:18" ht="50.1" customHeight="1" x14ac:dyDescent="0.25">
      <c r="A174" s="133" t="s">
        <v>146</v>
      </c>
      <c r="B174" s="46" t="s">
        <v>148</v>
      </c>
      <c r="C174" s="65" t="s">
        <v>271</v>
      </c>
      <c r="D174" s="41" t="s">
        <v>452</v>
      </c>
      <c r="E174" s="69">
        <v>45291</v>
      </c>
      <c r="F174" s="43">
        <v>15</v>
      </c>
      <c r="G174" s="43">
        <v>16</v>
      </c>
      <c r="H174" s="2"/>
      <c r="I174" s="2"/>
      <c r="J174" s="47" t="s">
        <v>151</v>
      </c>
      <c r="K174" s="192"/>
      <c r="L174" s="127" t="s">
        <v>384</v>
      </c>
      <c r="M174" s="19"/>
      <c r="N174" s="1"/>
      <c r="O174" s="43">
        <v>16</v>
      </c>
      <c r="P174" s="39" t="s">
        <v>115</v>
      </c>
      <c r="Q174" s="292">
        <v>1</v>
      </c>
      <c r="R174" s="13">
        <f t="shared" si="18"/>
        <v>16</v>
      </c>
    </row>
    <row r="175" spans="1:18" ht="110.25" x14ac:dyDescent="0.25">
      <c r="A175" s="133" t="s">
        <v>146</v>
      </c>
      <c r="B175" s="46" t="s">
        <v>107</v>
      </c>
      <c r="C175" s="67" t="s">
        <v>272</v>
      </c>
      <c r="D175" s="40" t="s">
        <v>273</v>
      </c>
      <c r="E175" s="44">
        <v>45291</v>
      </c>
      <c r="F175" s="43">
        <v>20</v>
      </c>
      <c r="G175" s="43">
        <v>21</v>
      </c>
      <c r="H175" s="2"/>
      <c r="I175" s="2"/>
      <c r="J175" s="47" t="s">
        <v>155</v>
      </c>
      <c r="K175" s="193"/>
      <c r="L175" s="127" t="s">
        <v>384</v>
      </c>
      <c r="M175" s="151"/>
      <c r="N175" s="15"/>
      <c r="O175" s="43">
        <v>21</v>
      </c>
      <c r="P175" s="153" t="s">
        <v>115</v>
      </c>
      <c r="Q175" s="292">
        <v>1</v>
      </c>
      <c r="R175" s="13">
        <f t="shared" si="18"/>
        <v>21</v>
      </c>
    </row>
    <row r="176" spans="1:18" ht="40.15" customHeight="1" x14ac:dyDescent="0.25">
      <c r="A176" s="246" t="s">
        <v>146</v>
      </c>
      <c r="B176" s="247" t="s">
        <v>77</v>
      </c>
      <c r="C176" s="248"/>
      <c r="D176" s="248"/>
      <c r="E176" s="248"/>
      <c r="F176" s="249">
        <f>SUM(F170:F175)</f>
        <v>100</v>
      </c>
      <c r="G176" s="249">
        <f>SUM(G170:G175)</f>
        <v>100</v>
      </c>
      <c r="H176" s="2"/>
      <c r="I176" s="2"/>
      <c r="J176" s="251"/>
      <c r="K176" s="144"/>
      <c r="L176" s="144"/>
      <c r="M176" s="1"/>
      <c r="N176" s="1"/>
      <c r="O176" s="302">
        <f>SUM(O170:O175)</f>
        <v>100</v>
      </c>
      <c r="P176" s="247" t="s">
        <v>115</v>
      </c>
      <c r="Q176" s="274"/>
      <c r="R176" s="277">
        <f>SUM(R170:R175)</f>
        <v>100</v>
      </c>
    </row>
    <row r="177" spans="1:18" ht="47.25" x14ac:dyDescent="0.25">
      <c r="A177" s="133" t="s">
        <v>105</v>
      </c>
      <c r="B177" s="46" t="s">
        <v>106</v>
      </c>
      <c r="C177" s="40" t="s">
        <v>274</v>
      </c>
      <c r="D177" s="40" t="s">
        <v>453</v>
      </c>
      <c r="E177" s="44">
        <v>45199</v>
      </c>
      <c r="F177" s="43">
        <v>40</v>
      </c>
      <c r="G177" s="43"/>
      <c r="H177" s="47" t="s">
        <v>111</v>
      </c>
      <c r="I177" s="1"/>
      <c r="J177" s="47" t="s">
        <v>111</v>
      </c>
      <c r="K177" s="194"/>
      <c r="L177" s="127" t="s">
        <v>384</v>
      </c>
      <c r="M177" s="45"/>
      <c r="N177" s="45"/>
      <c r="O177" s="303">
        <v>40</v>
      </c>
      <c r="P177" s="155" t="s">
        <v>115</v>
      </c>
      <c r="Q177" s="291">
        <v>1</v>
      </c>
      <c r="R177" s="13">
        <f>O177*Q177</f>
        <v>40</v>
      </c>
    </row>
    <row r="178" spans="1:18" ht="47.25" x14ac:dyDescent="0.25">
      <c r="A178" s="133" t="s">
        <v>105</v>
      </c>
      <c r="B178" s="375" t="s">
        <v>107</v>
      </c>
      <c r="C178" s="40" t="s">
        <v>108</v>
      </c>
      <c r="D178" s="41" t="s">
        <v>112</v>
      </c>
      <c r="E178" s="44">
        <v>45107</v>
      </c>
      <c r="F178" s="43">
        <v>10</v>
      </c>
      <c r="G178" s="43"/>
      <c r="H178" s="47" t="s">
        <v>111</v>
      </c>
      <c r="I178" s="1"/>
      <c r="J178" s="47" t="s">
        <v>111</v>
      </c>
      <c r="K178" s="194"/>
      <c r="L178" s="127" t="s">
        <v>384</v>
      </c>
      <c r="M178" s="1"/>
      <c r="N178" s="1"/>
      <c r="O178" s="298">
        <v>10</v>
      </c>
      <c r="P178" s="39" t="s">
        <v>115</v>
      </c>
      <c r="Q178" s="290">
        <v>1</v>
      </c>
      <c r="R178" s="13">
        <f t="shared" ref="R178:R180" si="19">O178*Q178</f>
        <v>10</v>
      </c>
    </row>
    <row r="179" spans="1:18" ht="63" x14ac:dyDescent="0.25">
      <c r="A179" s="133" t="s">
        <v>105</v>
      </c>
      <c r="B179" s="375"/>
      <c r="C179" s="40" t="s">
        <v>109</v>
      </c>
      <c r="D179" s="42" t="s">
        <v>454</v>
      </c>
      <c r="E179" s="44" t="s">
        <v>113</v>
      </c>
      <c r="F179" s="43">
        <v>25</v>
      </c>
      <c r="G179" s="43"/>
      <c r="H179" s="47" t="s">
        <v>114</v>
      </c>
      <c r="I179" s="1"/>
      <c r="J179" s="47" t="s">
        <v>114</v>
      </c>
      <c r="K179" s="194"/>
      <c r="L179" s="127" t="s">
        <v>384</v>
      </c>
      <c r="M179" s="1"/>
      <c r="N179" s="1"/>
      <c r="O179" s="298">
        <v>25</v>
      </c>
      <c r="P179" s="39" t="s">
        <v>115</v>
      </c>
      <c r="Q179" s="290">
        <v>1</v>
      </c>
      <c r="R179" s="13">
        <f t="shared" si="19"/>
        <v>25</v>
      </c>
    </row>
    <row r="180" spans="1:18" ht="102" customHeight="1" x14ac:dyDescent="0.25">
      <c r="A180" s="133" t="s">
        <v>105</v>
      </c>
      <c r="B180" s="375"/>
      <c r="C180" s="40" t="s">
        <v>110</v>
      </c>
      <c r="D180" s="42" t="s">
        <v>455</v>
      </c>
      <c r="E180" s="44">
        <v>45291</v>
      </c>
      <c r="F180" s="43">
        <v>25</v>
      </c>
      <c r="G180" s="43"/>
      <c r="H180" s="47" t="s">
        <v>114</v>
      </c>
      <c r="I180" s="1"/>
      <c r="J180" s="47" t="s">
        <v>114</v>
      </c>
      <c r="K180" s="194"/>
      <c r="L180" s="127" t="s">
        <v>384</v>
      </c>
      <c r="M180" s="15"/>
      <c r="N180" s="15"/>
      <c r="O180" s="304">
        <v>25</v>
      </c>
      <c r="P180" s="153" t="s">
        <v>115</v>
      </c>
      <c r="Q180" s="292">
        <v>1</v>
      </c>
      <c r="R180" s="13">
        <f t="shared" si="19"/>
        <v>25</v>
      </c>
    </row>
    <row r="181" spans="1:18" ht="40.15" customHeight="1" x14ac:dyDescent="0.25">
      <c r="A181" s="246" t="s">
        <v>105</v>
      </c>
      <c r="B181" s="259" t="s">
        <v>77</v>
      </c>
      <c r="C181" s="252"/>
      <c r="D181" s="252"/>
      <c r="E181" s="252"/>
      <c r="F181" s="260">
        <f>SUM(F177:F180)</f>
        <v>100</v>
      </c>
      <c r="G181" s="260"/>
      <c r="H181" s="1"/>
      <c r="I181" s="1"/>
      <c r="J181" s="254"/>
      <c r="K181" s="150"/>
      <c r="L181" s="141"/>
      <c r="M181" s="1"/>
      <c r="N181" s="1"/>
      <c r="O181" s="299">
        <f>SUBTOTAL(9,O177:O180)</f>
        <v>100</v>
      </c>
      <c r="P181" s="247" t="s">
        <v>115</v>
      </c>
      <c r="Q181" s="252"/>
      <c r="R181" s="277">
        <f>SUM(R177:R180)</f>
        <v>100</v>
      </c>
    </row>
    <row r="182" spans="1:18" ht="60" customHeight="1" x14ac:dyDescent="0.25">
      <c r="A182" s="238" t="s">
        <v>117</v>
      </c>
      <c r="B182" s="48" t="s">
        <v>118</v>
      </c>
      <c r="C182" s="49" t="s">
        <v>275</v>
      </c>
      <c r="D182" s="50" t="s">
        <v>276</v>
      </c>
      <c r="E182" s="51">
        <v>45291</v>
      </c>
      <c r="F182" s="52">
        <v>20</v>
      </c>
      <c r="G182" s="52">
        <v>22</v>
      </c>
      <c r="H182" s="1"/>
      <c r="I182" s="1"/>
      <c r="J182" s="58" t="s">
        <v>116</v>
      </c>
      <c r="K182" s="195"/>
      <c r="L182" s="122" t="s">
        <v>383</v>
      </c>
      <c r="M182" s="45"/>
      <c r="N182" s="45"/>
      <c r="O182" s="52">
        <v>22</v>
      </c>
      <c r="P182" s="155" t="s">
        <v>115</v>
      </c>
      <c r="Q182" s="291">
        <v>1</v>
      </c>
      <c r="R182" s="13">
        <f>Q182*O182</f>
        <v>22</v>
      </c>
    </row>
    <row r="183" spans="1:18" ht="60" customHeight="1" x14ac:dyDescent="0.25">
      <c r="A183" s="238" t="s">
        <v>117</v>
      </c>
      <c r="B183" s="48" t="s">
        <v>119</v>
      </c>
      <c r="C183" s="49" t="s">
        <v>277</v>
      </c>
      <c r="D183" s="50" t="s">
        <v>278</v>
      </c>
      <c r="E183" s="51">
        <v>45107</v>
      </c>
      <c r="F183" s="52">
        <v>5</v>
      </c>
      <c r="G183" s="52">
        <v>5</v>
      </c>
      <c r="H183" s="1"/>
      <c r="I183" s="1"/>
      <c r="J183" s="58" t="s">
        <v>116</v>
      </c>
      <c r="K183" s="195"/>
      <c r="L183" s="127" t="s">
        <v>384</v>
      </c>
      <c r="M183" s="1"/>
      <c r="N183" s="1"/>
      <c r="O183" s="52">
        <v>5</v>
      </c>
      <c r="P183" s="39" t="s">
        <v>115</v>
      </c>
      <c r="Q183" s="290">
        <v>1</v>
      </c>
      <c r="R183" s="13">
        <f t="shared" ref="R183:R192" si="20">Q183*O183</f>
        <v>5</v>
      </c>
    </row>
    <row r="184" spans="1:18" ht="60" customHeight="1" x14ac:dyDescent="0.25">
      <c r="A184" s="238" t="s">
        <v>117</v>
      </c>
      <c r="B184" s="48" t="s">
        <v>120</v>
      </c>
      <c r="C184" s="49" t="s">
        <v>385</v>
      </c>
      <c r="D184" s="50" t="s">
        <v>278</v>
      </c>
      <c r="E184" s="51">
        <v>45107</v>
      </c>
      <c r="F184" s="52">
        <v>5</v>
      </c>
      <c r="G184" s="52">
        <v>5</v>
      </c>
      <c r="H184" s="1"/>
      <c r="I184" s="1"/>
      <c r="J184" s="58" t="s">
        <v>116</v>
      </c>
      <c r="K184" s="195"/>
      <c r="L184" s="127" t="s">
        <v>384</v>
      </c>
      <c r="M184" s="1"/>
      <c r="N184" s="1"/>
      <c r="O184" s="52">
        <v>5</v>
      </c>
      <c r="P184" s="39" t="s">
        <v>115</v>
      </c>
      <c r="Q184" s="290">
        <v>1</v>
      </c>
      <c r="R184" s="13">
        <f t="shared" si="20"/>
        <v>5</v>
      </c>
    </row>
    <row r="185" spans="1:18" ht="60" customHeight="1" x14ac:dyDescent="0.25">
      <c r="A185" s="238" t="s">
        <v>117</v>
      </c>
      <c r="B185" s="48" t="s">
        <v>121</v>
      </c>
      <c r="C185" s="49" t="s">
        <v>279</v>
      </c>
      <c r="D185" s="50" t="s">
        <v>280</v>
      </c>
      <c r="E185" s="51">
        <v>45107</v>
      </c>
      <c r="F185" s="52">
        <v>10</v>
      </c>
      <c r="G185" s="52">
        <v>12</v>
      </c>
      <c r="H185" s="1"/>
      <c r="I185" s="1"/>
      <c r="J185" s="58" t="s">
        <v>116</v>
      </c>
      <c r="K185" s="195"/>
      <c r="L185" s="122" t="s">
        <v>383</v>
      </c>
      <c r="M185" s="1"/>
      <c r="N185" s="1"/>
      <c r="O185" s="52">
        <v>12</v>
      </c>
      <c r="P185" s="39" t="s">
        <v>115</v>
      </c>
      <c r="Q185" s="290">
        <v>1</v>
      </c>
      <c r="R185" s="13">
        <f t="shared" si="20"/>
        <v>12</v>
      </c>
    </row>
    <row r="186" spans="1:18" ht="60" customHeight="1" x14ac:dyDescent="0.25">
      <c r="A186" s="238" t="s">
        <v>117</v>
      </c>
      <c r="B186" s="59" t="s">
        <v>122</v>
      </c>
      <c r="C186" s="50" t="s">
        <v>281</v>
      </c>
      <c r="D186" s="50" t="s">
        <v>282</v>
      </c>
      <c r="E186" s="51">
        <v>45291</v>
      </c>
      <c r="F186" s="52">
        <v>10</v>
      </c>
      <c r="G186" s="52">
        <v>12</v>
      </c>
      <c r="H186" s="1"/>
      <c r="I186" s="1"/>
      <c r="J186" s="58" t="s">
        <v>116</v>
      </c>
      <c r="K186" s="195"/>
      <c r="L186" s="122" t="s">
        <v>383</v>
      </c>
      <c r="M186" s="1"/>
      <c r="N186" s="1"/>
      <c r="O186" s="52">
        <v>12</v>
      </c>
      <c r="P186" s="39" t="s">
        <v>115</v>
      </c>
      <c r="Q186" s="290">
        <v>1</v>
      </c>
      <c r="R186" s="13">
        <f t="shared" si="20"/>
        <v>12</v>
      </c>
    </row>
    <row r="187" spans="1:18" ht="60" customHeight="1" x14ac:dyDescent="0.25">
      <c r="A187" s="238" t="s">
        <v>117</v>
      </c>
      <c r="B187" s="48" t="s">
        <v>123</v>
      </c>
      <c r="C187" s="53" t="s">
        <v>130</v>
      </c>
      <c r="D187" s="54" t="s">
        <v>131</v>
      </c>
      <c r="E187" s="51">
        <v>45291</v>
      </c>
      <c r="F187" s="52">
        <v>5</v>
      </c>
      <c r="G187" s="52">
        <v>5</v>
      </c>
      <c r="H187" s="1"/>
      <c r="I187" s="1"/>
      <c r="J187" s="58" t="s">
        <v>116</v>
      </c>
      <c r="K187" s="195"/>
      <c r="L187" s="127" t="s">
        <v>384</v>
      </c>
      <c r="M187" s="1"/>
      <c r="N187" s="1"/>
      <c r="O187" s="52">
        <v>5</v>
      </c>
      <c r="P187" s="39" t="s">
        <v>115</v>
      </c>
      <c r="Q187" s="290">
        <v>1</v>
      </c>
      <c r="R187" s="13">
        <f t="shared" si="20"/>
        <v>5</v>
      </c>
    </row>
    <row r="188" spans="1:18" ht="60" customHeight="1" x14ac:dyDescent="0.25">
      <c r="A188" s="238" t="s">
        <v>117</v>
      </c>
      <c r="B188" s="48" t="s">
        <v>107</v>
      </c>
      <c r="C188" s="53" t="s">
        <v>283</v>
      </c>
      <c r="D188" s="53" t="s">
        <v>284</v>
      </c>
      <c r="E188" s="51">
        <v>45291</v>
      </c>
      <c r="F188" s="52">
        <v>10</v>
      </c>
      <c r="G188" s="52">
        <v>10</v>
      </c>
      <c r="H188" s="1"/>
      <c r="I188" s="1"/>
      <c r="J188" s="58" t="s">
        <v>116</v>
      </c>
      <c r="K188" s="195"/>
      <c r="L188" s="127" t="s">
        <v>384</v>
      </c>
      <c r="M188" s="1"/>
      <c r="N188" s="1"/>
      <c r="O188" s="52">
        <v>10</v>
      </c>
      <c r="P188" s="39" t="s">
        <v>115</v>
      </c>
      <c r="Q188" s="290">
        <v>1</v>
      </c>
      <c r="R188" s="13">
        <f t="shared" si="20"/>
        <v>10</v>
      </c>
    </row>
    <row r="189" spans="1:18" ht="80.25" customHeight="1" x14ac:dyDescent="0.25">
      <c r="A189" s="238" t="s">
        <v>117</v>
      </c>
      <c r="B189" s="48" t="s">
        <v>124</v>
      </c>
      <c r="C189" s="53" t="s">
        <v>132</v>
      </c>
      <c r="D189" s="53" t="s">
        <v>133</v>
      </c>
      <c r="E189" s="51" t="s">
        <v>29</v>
      </c>
      <c r="F189" s="52">
        <v>10</v>
      </c>
      <c r="G189" s="52">
        <v>0</v>
      </c>
      <c r="H189" s="1"/>
      <c r="I189" s="1"/>
      <c r="J189" s="58" t="s">
        <v>116</v>
      </c>
      <c r="K189" s="213"/>
      <c r="L189" s="122" t="s">
        <v>383</v>
      </c>
      <c r="M189" s="1"/>
      <c r="N189" s="1"/>
      <c r="O189" s="52">
        <v>0</v>
      </c>
      <c r="P189" s="39" t="s">
        <v>115</v>
      </c>
      <c r="Q189" s="290"/>
      <c r="R189" s="13">
        <f t="shared" si="20"/>
        <v>0</v>
      </c>
    </row>
    <row r="190" spans="1:18" ht="60" customHeight="1" x14ac:dyDescent="0.25">
      <c r="A190" s="238" t="s">
        <v>117</v>
      </c>
      <c r="B190" s="48" t="s">
        <v>125</v>
      </c>
      <c r="C190" s="53" t="s">
        <v>285</v>
      </c>
      <c r="D190" s="50" t="s">
        <v>286</v>
      </c>
      <c r="E190" s="51">
        <v>45016</v>
      </c>
      <c r="F190" s="52">
        <v>10</v>
      </c>
      <c r="G190" s="52">
        <v>12</v>
      </c>
      <c r="H190" s="1"/>
      <c r="I190" s="1"/>
      <c r="J190" s="58" t="s">
        <v>116</v>
      </c>
      <c r="K190" s="195"/>
      <c r="L190" s="122" t="s">
        <v>383</v>
      </c>
      <c r="M190" s="1"/>
      <c r="N190" s="1"/>
      <c r="O190" s="52">
        <v>12</v>
      </c>
      <c r="P190" s="39" t="s">
        <v>115</v>
      </c>
      <c r="Q190" s="290">
        <v>1</v>
      </c>
      <c r="R190" s="13">
        <f t="shared" si="20"/>
        <v>12</v>
      </c>
    </row>
    <row r="191" spans="1:18" ht="60" customHeight="1" x14ac:dyDescent="0.25">
      <c r="A191" s="238" t="s">
        <v>117</v>
      </c>
      <c r="B191" s="59" t="s">
        <v>126</v>
      </c>
      <c r="C191" s="55" t="s">
        <v>287</v>
      </c>
      <c r="D191" s="55" t="s">
        <v>135</v>
      </c>
      <c r="E191" s="56">
        <v>45138</v>
      </c>
      <c r="F191" s="57">
        <v>10</v>
      </c>
      <c r="G191" s="52">
        <v>12</v>
      </c>
      <c r="H191" s="1"/>
      <c r="I191" s="1"/>
      <c r="J191" s="58" t="s">
        <v>116</v>
      </c>
      <c r="K191" s="195"/>
      <c r="L191" s="127" t="s">
        <v>384</v>
      </c>
      <c r="M191" s="1"/>
      <c r="N191" s="1"/>
      <c r="O191" s="52">
        <v>12</v>
      </c>
      <c r="P191" s="39" t="s">
        <v>115</v>
      </c>
      <c r="Q191" s="290">
        <v>1</v>
      </c>
      <c r="R191" s="13">
        <f t="shared" si="20"/>
        <v>12</v>
      </c>
    </row>
    <row r="192" spans="1:18" ht="60" customHeight="1" x14ac:dyDescent="0.25">
      <c r="A192" s="238" t="s">
        <v>117</v>
      </c>
      <c r="B192" s="59" t="s">
        <v>127</v>
      </c>
      <c r="C192" s="55" t="s">
        <v>161</v>
      </c>
      <c r="D192" s="55" t="s">
        <v>288</v>
      </c>
      <c r="E192" s="56">
        <v>45291</v>
      </c>
      <c r="F192" s="57">
        <v>5</v>
      </c>
      <c r="G192" s="52">
        <v>5</v>
      </c>
      <c r="H192" s="1"/>
      <c r="I192" s="1"/>
      <c r="J192" s="58" t="s">
        <v>116</v>
      </c>
      <c r="K192" s="195"/>
      <c r="L192" s="127" t="s">
        <v>384</v>
      </c>
      <c r="M192" s="15"/>
      <c r="N192" s="15"/>
      <c r="O192" s="52">
        <v>5</v>
      </c>
      <c r="P192" s="153" t="s">
        <v>115</v>
      </c>
      <c r="Q192" s="292">
        <v>1</v>
      </c>
      <c r="R192" s="13">
        <f t="shared" si="20"/>
        <v>5</v>
      </c>
    </row>
    <row r="193" spans="1:26" ht="40.15" customHeight="1" x14ac:dyDescent="0.25">
      <c r="A193" s="261" t="s">
        <v>117</v>
      </c>
      <c r="B193" s="262" t="s">
        <v>77</v>
      </c>
      <c r="C193" s="263"/>
      <c r="D193" s="264"/>
      <c r="E193" s="265"/>
      <c r="F193" s="266">
        <f>SUM(F182:F192)</f>
        <v>100</v>
      </c>
      <c r="G193" s="266">
        <f>SUM(G182:G192)</f>
        <v>100</v>
      </c>
      <c r="H193" s="1"/>
      <c r="I193" s="1"/>
      <c r="J193" s="265"/>
      <c r="K193" s="214"/>
      <c r="L193" s="145"/>
      <c r="M193" s="1"/>
      <c r="N193" s="1"/>
      <c r="O193" s="305">
        <f>SUM(O182:O192)</f>
        <v>100</v>
      </c>
      <c r="P193" s="247" t="s">
        <v>115</v>
      </c>
      <c r="Q193" s="252"/>
      <c r="R193" s="277">
        <f>SUM(R182:R192)</f>
        <v>100</v>
      </c>
    </row>
    <row r="194" spans="1:26" ht="137.1" customHeight="1" x14ac:dyDescent="0.25">
      <c r="A194" s="164" t="s">
        <v>136</v>
      </c>
      <c r="B194" s="90" t="s">
        <v>137</v>
      </c>
      <c r="C194" s="61" t="s">
        <v>289</v>
      </c>
      <c r="D194" s="61" t="s">
        <v>290</v>
      </c>
      <c r="E194" s="51">
        <v>45291</v>
      </c>
      <c r="F194" s="52">
        <v>20</v>
      </c>
      <c r="G194" s="52">
        <v>30</v>
      </c>
      <c r="H194" s="47" t="s">
        <v>139</v>
      </c>
      <c r="I194" s="1"/>
      <c r="J194" s="47" t="s">
        <v>139</v>
      </c>
      <c r="K194" s="192"/>
      <c r="L194" s="121" t="s">
        <v>383</v>
      </c>
      <c r="M194" s="156"/>
      <c r="N194" s="45"/>
      <c r="O194" s="303">
        <v>30</v>
      </c>
      <c r="P194" s="155" t="s">
        <v>115</v>
      </c>
      <c r="Q194" s="291">
        <v>1</v>
      </c>
      <c r="R194" s="13">
        <f>Q194*O194</f>
        <v>30</v>
      </c>
    </row>
    <row r="195" spans="1:26" ht="70.150000000000006" customHeight="1" x14ac:dyDescent="0.25">
      <c r="A195" s="164" t="s">
        <v>136</v>
      </c>
      <c r="B195" s="90" t="s">
        <v>107</v>
      </c>
      <c r="C195" s="61" t="s">
        <v>291</v>
      </c>
      <c r="D195" s="49" t="s">
        <v>292</v>
      </c>
      <c r="E195" s="51">
        <v>45291</v>
      </c>
      <c r="F195" s="52">
        <v>20</v>
      </c>
      <c r="G195" s="52">
        <v>30</v>
      </c>
      <c r="H195" s="47" t="s">
        <v>140</v>
      </c>
      <c r="I195" s="1"/>
      <c r="J195" s="47" t="s">
        <v>140</v>
      </c>
      <c r="K195" s="192"/>
      <c r="L195" s="121" t="s">
        <v>383</v>
      </c>
      <c r="M195" s="19"/>
      <c r="N195" s="1"/>
      <c r="O195" s="298">
        <v>30</v>
      </c>
      <c r="P195" s="39" t="s">
        <v>115</v>
      </c>
      <c r="Q195" s="290">
        <v>1</v>
      </c>
      <c r="R195" s="13">
        <f t="shared" ref="R195:R197" si="21">Q195*O195</f>
        <v>30</v>
      </c>
    </row>
    <row r="196" spans="1:26" ht="70.150000000000006" customHeight="1" x14ac:dyDescent="0.25">
      <c r="A196" s="164" t="s">
        <v>136</v>
      </c>
      <c r="B196" s="48" t="s">
        <v>138</v>
      </c>
      <c r="C196" s="61" t="s">
        <v>293</v>
      </c>
      <c r="D196" s="50" t="s">
        <v>294</v>
      </c>
      <c r="E196" s="51" t="s">
        <v>141</v>
      </c>
      <c r="F196" s="52">
        <v>40</v>
      </c>
      <c r="G196" s="52">
        <v>0</v>
      </c>
      <c r="H196" s="47" t="s">
        <v>142</v>
      </c>
      <c r="I196" s="1"/>
      <c r="J196" s="47" t="s">
        <v>142</v>
      </c>
      <c r="K196" s="196"/>
      <c r="L196" s="127" t="s">
        <v>384</v>
      </c>
      <c r="M196" s="19"/>
      <c r="N196" s="1"/>
      <c r="O196" s="298">
        <v>0</v>
      </c>
      <c r="P196" s="39" t="s">
        <v>115</v>
      </c>
      <c r="Q196" s="290">
        <v>1</v>
      </c>
      <c r="R196" s="13">
        <f>O196*Q196</f>
        <v>0</v>
      </c>
    </row>
    <row r="197" spans="1:26" ht="126" x14ac:dyDescent="0.25">
      <c r="A197" s="164" t="s">
        <v>136</v>
      </c>
      <c r="B197" s="48" t="s">
        <v>124</v>
      </c>
      <c r="C197" s="62" t="s">
        <v>143</v>
      </c>
      <c r="D197" s="49" t="s">
        <v>144</v>
      </c>
      <c r="E197" s="51" t="s">
        <v>29</v>
      </c>
      <c r="F197" s="63">
        <v>20</v>
      </c>
      <c r="G197" s="63">
        <v>40</v>
      </c>
      <c r="H197" s="47" t="s">
        <v>145</v>
      </c>
      <c r="I197" s="1"/>
      <c r="J197" s="47" t="s">
        <v>145</v>
      </c>
      <c r="K197" s="192"/>
      <c r="L197" s="121" t="s">
        <v>383</v>
      </c>
      <c r="M197" s="151"/>
      <c r="N197" s="15"/>
      <c r="O197" s="304">
        <v>40</v>
      </c>
      <c r="P197" s="153" t="s">
        <v>115</v>
      </c>
      <c r="Q197" s="292">
        <v>1</v>
      </c>
      <c r="R197" s="13">
        <f t="shared" si="21"/>
        <v>40</v>
      </c>
    </row>
    <row r="198" spans="1:26" ht="40.15" customHeight="1" x14ac:dyDescent="0.25">
      <c r="A198" s="267" t="s">
        <v>136</v>
      </c>
      <c r="B198" s="259" t="s">
        <v>77</v>
      </c>
      <c r="C198" s="268"/>
      <c r="D198" s="268"/>
      <c r="E198" s="269"/>
      <c r="F198" s="266">
        <f>SUM(F194:F197)</f>
        <v>100</v>
      </c>
      <c r="G198" s="266">
        <f>SUM(G194:G197)</f>
        <v>100</v>
      </c>
      <c r="H198" s="64"/>
      <c r="I198" s="1"/>
      <c r="J198" s="254"/>
      <c r="K198" s="215"/>
      <c r="L198" s="146"/>
      <c r="M198" s="1"/>
      <c r="N198" s="1"/>
      <c r="O198" s="299">
        <f>SUBTOTAL(9,O194:O197)</f>
        <v>100</v>
      </c>
      <c r="P198" s="252"/>
      <c r="Q198" s="310"/>
      <c r="R198" s="277">
        <f>SUM(R194:R197)</f>
        <v>100</v>
      </c>
    </row>
    <row r="199" spans="1:26" ht="132.75" customHeight="1" x14ac:dyDescent="0.25">
      <c r="A199" s="164" t="s">
        <v>156</v>
      </c>
      <c r="B199" s="112" t="s">
        <v>157</v>
      </c>
      <c r="C199" s="70" t="s">
        <v>416</v>
      </c>
      <c r="D199" s="55" t="s">
        <v>158</v>
      </c>
      <c r="E199" s="66">
        <v>45291</v>
      </c>
      <c r="F199" s="72">
        <v>15</v>
      </c>
      <c r="G199" s="72">
        <v>18</v>
      </c>
      <c r="H199" s="1"/>
      <c r="I199" s="1"/>
      <c r="J199" s="66" t="s">
        <v>168</v>
      </c>
      <c r="K199" s="216"/>
      <c r="L199" s="142" t="s">
        <v>386</v>
      </c>
      <c r="M199" s="1"/>
      <c r="N199" s="1"/>
      <c r="O199" s="72">
        <v>18</v>
      </c>
      <c r="P199" s="309" t="s">
        <v>265</v>
      </c>
      <c r="Q199" s="290">
        <v>1</v>
      </c>
      <c r="R199" s="13">
        <f>Q199*O199</f>
        <v>18</v>
      </c>
      <c r="Y199">
        <v>95</v>
      </c>
      <c r="Z199">
        <f>0.75*Y199</f>
        <v>71.25</v>
      </c>
    </row>
    <row r="200" spans="1:26" ht="96" customHeight="1" x14ac:dyDescent="0.25">
      <c r="A200" s="164" t="s">
        <v>156</v>
      </c>
      <c r="B200" s="112" t="s">
        <v>159</v>
      </c>
      <c r="C200" s="70" t="s">
        <v>417</v>
      </c>
      <c r="D200" s="163" t="s">
        <v>160</v>
      </c>
      <c r="E200" s="66">
        <v>45291</v>
      </c>
      <c r="F200" s="72">
        <v>15</v>
      </c>
      <c r="G200" s="72">
        <v>18</v>
      </c>
      <c r="H200" s="1"/>
      <c r="I200" s="1"/>
      <c r="J200" s="66" t="s">
        <v>168</v>
      </c>
      <c r="K200" s="216"/>
      <c r="L200" s="142" t="s">
        <v>386</v>
      </c>
      <c r="M200" s="1"/>
      <c r="N200" s="1"/>
      <c r="O200" s="72">
        <v>18</v>
      </c>
      <c r="P200" s="309" t="s">
        <v>265</v>
      </c>
      <c r="Q200" s="290">
        <v>1</v>
      </c>
      <c r="R200" s="13">
        <f t="shared" ref="R200:R206" si="22">Q200*O200</f>
        <v>18</v>
      </c>
    </row>
    <row r="201" spans="1:26" ht="85.15" customHeight="1" x14ac:dyDescent="0.25">
      <c r="A201" s="164" t="s">
        <v>156</v>
      </c>
      <c r="B201" s="112" t="s">
        <v>127</v>
      </c>
      <c r="C201" s="111" t="s">
        <v>161</v>
      </c>
      <c r="D201" s="163" t="s">
        <v>295</v>
      </c>
      <c r="E201" s="66" t="s">
        <v>296</v>
      </c>
      <c r="F201" s="72">
        <v>15</v>
      </c>
      <c r="G201" s="72">
        <v>18</v>
      </c>
      <c r="H201" s="1"/>
      <c r="I201" s="1"/>
      <c r="J201" s="66" t="s">
        <v>168</v>
      </c>
      <c r="K201" s="71"/>
      <c r="L201" s="127" t="s">
        <v>384</v>
      </c>
      <c r="M201" s="45"/>
      <c r="N201" s="45"/>
      <c r="O201" s="72">
        <v>18</v>
      </c>
      <c r="P201" s="311" t="s">
        <v>265</v>
      </c>
      <c r="Q201" s="290">
        <v>1</v>
      </c>
      <c r="R201" s="13">
        <f t="shared" si="22"/>
        <v>18</v>
      </c>
    </row>
    <row r="202" spans="1:26" ht="70.150000000000006" customHeight="1" x14ac:dyDescent="0.25">
      <c r="A202" s="164" t="s">
        <v>156</v>
      </c>
      <c r="B202" s="211" t="s">
        <v>162</v>
      </c>
      <c r="C202" s="99" t="s">
        <v>418</v>
      </c>
      <c r="D202" s="165" t="s">
        <v>163</v>
      </c>
      <c r="E202" s="66">
        <v>45291</v>
      </c>
      <c r="F202" s="63">
        <v>10</v>
      </c>
      <c r="G202" s="63">
        <v>12</v>
      </c>
      <c r="H202" s="1"/>
      <c r="I202" s="1"/>
      <c r="J202" s="69" t="s">
        <v>169</v>
      </c>
      <c r="K202" s="217"/>
      <c r="L202" s="123" t="s">
        <v>383</v>
      </c>
      <c r="M202" s="15"/>
      <c r="N202" s="15"/>
      <c r="O202" s="63">
        <v>12</v>
      </c>
      <c r="P202" s="312" t="s">
        <v>265</v>
      </c>
      <c r="Q202" s="290">
        <v>1</v>
      </c>
      <c r="R202" s="13">
        <f t="shared" si="22"/>
        <v>12</v>
      </c>
    </row>
    <row r="203" spans="1:26" ht="90" x14ac:dyDescent="0.25">
      <c r="A203" s="164" t="s">
        <v>156</v>
      </c>
      <c r="B203" s="112" t="s">
        <v>164</v>
      </c>
      <c r="C203" s="70" t="s">
        <v>165</v>
      </c>
      <c r="D203" s="70" t="s">
        <v>379</v>
      </c>
      <c r="E203" s="66">
        <v>45291</v>
      </c>
      <c r="F203" s="72">
        <v>10</v>
      </c>
      <c r="G203" s="72">
        <v>12</v>
      </c>
      <c r="H203" s="114" t="s">
        <v>376</v>
      </c>
      <c r="I203" s="1"/>
      <c r="J203" s="114" t="s">
        <v>378</v>
      </c>
      <c r="K203" s="218"/>
      <c r="L203" s="142" t="s">
        <v>386</v>
      </c>
      <c r="M203" s="1"/>
      <c r="N203" s="1"/>
      <c r="O203" s="72">
        <v>12</v>
      </c>
      <c r="P203" s="309" t="s">
        <v>265</v>
      </c>
      <c r="Q203" s="290">
        <v>1</v>
      </c>
      <c r="R203" s="13">
        <f t="shared" si="22"/>
        <v>12</v>
      </c>
    </row>
    <row r="204" spans="1:26" ht="126" x14ac:dyDescent="0.25">
      <c r="A204" s="164" t="s">
        <v>156</v>
      </c>
      <c r="B204" s="211" t="s">
        <v>124</v>
      </c>
      <c r="C204" s="62" t="s">
        <v>143</v>
      </c>
      <c r="D204" s="70" t="s">
        <v>133</v>
      </c>
      <c r="E204" s="9" t="s">
        <v>29</v>
      </c>
      <c r="F204" s="63">
        <v>15</v>
      </c>
      <c r="G204" s="63">
        <v>0</v>
      </c>
      <c r="H204" s="1"/>
      <c r="I204" s="1"/>
      <c r="J204" s="66" t="s">
        <v>168</v>
      </c>
      <c r="K204" s="216"/>
      <c r="L204" s="123" t="s">
        <v>383</v>
      </c>
      <c r="M204" s="45"/>
      <c r="N204" s="45"/>
      <c r="O204" s="63">
        <v>0</v>
      </c>
      <c r="P204" s="311" t="s">
        <v>265</v>
      </c>
      <c r="Q204" s="290"/>
      <c r="R204" s="13">
        <f t="shared" si="22"/>
        <v>0</v>
      </c>
    </row>
    <row r="205" spans="1:26" ht="70.150000000000006" customHeight="1" x14ac:dyDescent="0.25">
      <c r="A205" s="164" t="s">
        <v>156</v>
      </c>
      <c r="B205" s="211" t="s">
        <v>166</v>
      </c>
      <c r="C205" s="70" t="s">
        <v>167</v>
      </c>
      <c r="D205" s="165" t="s">
        <v>184</v>
      </c>
      <c r="E205" s="66">
        <v>45291</v>
      </c>
      <c r="F205" s="63">
        <v>10</v>
      </c>
      <c r="G205" s="63">
        <v>11</v>
      </c>
      <c r="H205" s="1"/>
      <c r="I205" s="1"/>
      <c r="J205" s="66" t="s">
        <v>168</v>
      </c>
      <c r="K205" s="71"/>
      <c r="L205" s="127" t="s">
        <v>384</v>
      </c>
      <c r="M205" s="1"/>
      <c r="N205" s="1"/>
      <c r="O205" s="63">
        <v>11</v>
      </c>
      <c r="P205" s="309" t="s">
        <v>265</v>
      </c>
      <c r="Q205" s="290">
        <v>1</v>
      </c>
      <c r="R205" s="13">
        <f t="shared" si="22"/>
        <v>11</v>
      </c>
    </row>
    <row r="206" spans="1:26" ht="70.150000000000006" customHeight="1" x14ac:dyDescent="0.25">
      <c r="A206" s="164" t="s">
        <v>156</v>
      </c>
      <c r="B206" s="102" t="s">
        <v>126</v>
      </c>
      <c r="C206" s="101" t="s">
        <v>134</v>
      </c>
      <c r="D206" s="166" t="s">
        <v>135</v>
      </c>
      <c r="E206" s="69">
        <v>45138</v>
      </c>
      <c r="F206" s="63">
        <v>10</v>
      </c>
      <c r="G206" s="63">
        <v>11</v>
      </c>
      <c r="H206" s="1"/>
      <c r="I206" s="1"/>
      <c r="J206" s="69" t="s">
        <v>168</v>
      </c>
      <c r="K206" s="74"/>
      <c r="L206" s="127" t="s">
        <v>384</v>
      </c>
      <c r="M206" s="15"/>
      <c r="N206" s="15"/>
      <c r="O206" s="63">
        <v>11</v>
      </c>
      <c r="P206" s="312" t="s">
        <v>265</v>
      </c>
      <c r="Q206" s="290">
        <v>1</v>
      </c>
      <c r="R206" s="13">
        <f t="shared" si="22"/>
        <v>11</v>
      </c>
    </row>
    <row r="207" spans="1:26" ht="40.15" customHeight="1" x14ac:dyDescent="0.25">
      <c r="A207" s="267" t="s">
        <v>156</v>
      </c>
      <c r="B207" s="259" t="s">
        <v>77</v>
      </c>
      <c r="C207" s="270"/>
      <c r="D207" s="270"/>
      <c r="E207" s="271"/>
      <c r="F207" s="271">
        <f>SUM(F199:F206)</f>
        <v>100</v>
      </c>
      <c r="G207" s="271">
        <f>SUM(G199:G206)</f>
        <v>100</v>
      </c>
      <c r="H207" s="1"/>
      <c r="I207" s="1"/>
      <c r="J207" s="272"/>
      <c r="K207" s="217"/>
      <c r="L207" s="118"/>
      <c r="M207" s="1"/>
      <c r="N207" s="1"/>
      <c r="O207" s="306">
        <f>SUBTOTAL(9,O199:O206)</f>
        <v>100</v>
      </c>
      <c r="P207" s="277" t="s">
        <v>265</v>
      </c>
      <c r="Q207" s="310"/>
      <c r="R207" s="277">
        <f>SUM(R199:R206)</f>
        <v>100</v>
      </c>
    </row>
    <row r="208" spans="1:26" ht="80.099999999999994" customHeight="1" x14ac:dyDescent="0.25">
      <c r="A208" s="164" t="s">
        <v>170</v>
      </c>
      <c r="B208" s="168" t="s">
        <v>171</v>
      </c>
      <c r="C208" s="169" t="s">
        <v>172</v>
      </c>
      <c r="D208" s="169" t="s">
        <v>173</v>
      </c>
      <c r="E208" s="66">
        <v>45107</v>
      </c>
      <c r="F208" s="75">
        <v>20</v>
      </c>
      <c r="G208" s="75">
        <v>22</v>
      </c>
      <c r="H208" s="1"/>
      <c r="I208" s="1"/>
      <c r="J208" s="32" t="s">
        <v>188</v>
      </c>
      <c r="K208" s="197"/>
      <c r="L208" s="123" t="s">
        <v>383</v>
      </c>
      <c r="M208" s="157"/>
      <c r="N208" s="157"/>
      <c r="O208" s="75">
        <v>22</v>
      </c>
      <c r="P208" s="159" t="s">
        <v>265</v>
      </c>
      <c r="Q208" s="293">
        <v>1</v>
      </c>
      <c r="R208" s="13">
        <f>Q208*O208</f>
        <v>22</v>
      </c>
    </row>
    <row r="209" spans="1:18" ht="80.099999999999994" customHeight="1" x14ac:dyDescent="0.25">
      <c r="A209" s="164" t="s">
        <v>170</v>
      </c>
      <c r="B209" s="112" t="s">
        <v>164</v>
      </c>
      <c r="C209" s="70" t="s">
        <v>174</v>
      </c>
      <c r="D209" s="70" t="s">
        <v>379</v>
      </c>
      <c r="E209" s="66">
        <v>45291</v>
      </c>
      <c r="F209" s="72">
        <v>10</v>
      </c>
      <c r="G209" s="72">
        <v>11</v>
      </c>
      <c r="H209" s="115"/>
      <c r="I209" s="115"/>
      <c r="J209" s="114" t="s">
        <v>378</v>
      </c>
      <c r="K209" s="218"/>
      <c r="L209" s="142" t="s">
        <v>386</v>
      </c>
      <c r="M209" s="1"/>
      <c r="N209" s="1"/>
      <c r="O209" s="72">
        <v>11</v>
      </c>
      <c r="P209" s="20" t="s">
        <v>265</v>
      </c>
      <c r="Q209" s="290">
        <v>1</v>
      </c>
      <c r="R209" s="13">
        <f t="shared" ref="R209:R216" si="23">Q209*O209</f>
        <v>11</v>
      </c>
    </row>
    <row r="210" spans="1:18" ht="80.099999999999994" customHeight="1" x14ac:dyDescent="0.25">
      <c r="A210" s="164" t="s">
        <v>170</v>
      </c>
      <c r="B210" s="112" t="s">
        <v>175</v>
      </c>
      <c r="C210" s="111" t="s">
        <v>176</v>
      </c>
      <c r="D210" s="111" t="s">
        <v>380</v>
      </c>
      <c r="E210" s="76" t="s">
        <v>177</v>
      </c>
      <c r="F210" s="75">
        <v>10</v>
      </c>
      <c r="G210" s="75">
        <v>11</v>
      </c>
      <c r="H210" s="115"/>
      <c r="I210" s="115"/>
      <c r="J210" s="114" t="s">
        <v>377</v>
      </c>
      <c r="K210" s="218"/>
      <c r="L210" s="142" t="s">
        <v>386</v>
      </c>
      <c r="M210" s="1"/>
      <c r="N210" s="1"/>
      <c r="O210" s="75">
        <v>11</v>
      </c>
      <c r="P210" s="20" t="s">
        <v>265</v>
      </c>
      <c r="Q210" s="290">
        <v>1</v>
      </c>
      <c r="R210" s="13">
        <f t="shared" si="23"/>
        <v>11</v>
      </c>
    </row>
    <row r="211" spans="1:18" ht="132" customHeight="1" x14ac:dyDescent="0.25">
      <c r="A211" s="164" t="s">
        <v>170</v>
      </c>
      <c r="B211" s="211" t="s">
        <v>124</v>
      </c>
      <c r="C211" s="62" t="s">
        <v>419</v>
      </c>
      <c r="D211" s="70" t="s">
        <v>298</v>
      </c>
      <c r="E211" s="9" t="s">
        <v>29</v>
      </c>
      <c r="F211" s="63">
        <v>10</v>
      </c>
      <c r="G211" s="63">
        <v>0</v>
      </c>
      <c r="H211" s="1"/>
      <c r="I211" s="1"/>
      <c r="J211" s="77" t="s">
        <v>188</v>
      </c>
      <c r="K211" s="219"/>
      <c r="L211" s="124" t="s">
        <v>383</v>
      </c>
      <c r="M211" s="157"/>
      <c r="N211" s="157"/>
      <c r="O211" s="63">
        <v>0</v>
      </c>
      <c r="P211" s="159" t="s">
        <v>265</v>
      </c>
      <c r="Q211" s="293"/>
      <c r="R211" s="13">
        <f t="shared" si="23"/>
        <v>0</v>
      </c>
    </row>
    <row r="212" spans="1:18" ht="116.1" customHeight="1" x14ac:dyDescent="0.25">
      <c r="A212" s="164" t="s">
        <v>170</v>
      </c>
      <c r="B212" s="211" t="s">
        <v>178</v>
      </c>
      <c r="C212" s="70" t="s">
        <v>179</v>
      </c>
      <c r="D212" s="165" t="s">
        <v>180</v>
      </c>
      <c r="E212" s="66">
        <v>45291</v>
      </c>
      <c r="F212" s="63">
        <v>5</v>
      </c>
      <c r="G212" s="63">
        <v>5</v>
      </c>
      <c r="H212" s="1"/>
      <c r="I212" s="1"/>
      <c r="J212" s="32" t="s">
        <v>188</v>
      </c>
      <c r="K212" s="220" t="s">
        <v>503</v>
      </c>
      <c r="L212" s="142" t="s">
        <v>386</v>
      </c>
      <c r="M212" s="1"/>
      <c r="N212" s="1"/>
      <c r="O212" s="63">
        <v>5</v>
      </c>
      <c r="P212" s="20" t="s">
        <v>265</v>
      </c>
      <c r="Q212" s="290">
        <v>1</v>
      </c>
      <c r="R212" s="13">
        <f t="shared" si="23"/>
        <v>5</v>
      </c>
    </row>
    <row r="213" spans="1:18" ht="80.099999999999994" customHeight="1" x14ac:dyDescent="0.25">
      <c r="A213" s="164" t="s">
        <v>170</v>
      </c>
      <c r="B213" s="211" t="s">
        <v>181</v>
      </c>
      <c r="C213" s="70" t="s">
        <v>182</v>
      </c>
      <c r="D213" s="70" t="s">
        <v>432</v>
      </c>
      <c r="E213" s="66">
        <v>45291</v>
      </c>
      <c r="F213" s="63">
        <v>15</v>
      </c>
      <c r="G213" s="63">
        <v>18</v>
      </c>
      <c r="H213" s="1"/>
      <c r="I213" s="1"/>
      <c r="J213" s="32" t="s">
        <v>188</v>
      </c>
      <c r="K213" s="220"/>
      <c r="L213" s="142" t="s">
        <v>386</v>
      </c>
      <c r="M213" s="1"/>
      <c r="N213" s="1"/>
      <c r="O213" s="63">
        <v>18</v>
      </c>
      <c r="P213" s="20" t="s">
        <v>265</v>
      </c>
      <c r="Q213" s="290">
        <v>1</v>
      </c>
      <c r="R213" s="13">
        <f t="shared" si="23"/>
        <v>18</v>
      </c>
    </row>
    <row r="214" spans="1:18" ht="80.099999999999994" customHeight="1" x14ac:dyDescent="0.25">
      <c r="A214" s="164" t="s">
        <v>170</v>
      </c>
      <c r="B214" s="211" t="s">
        <v>166</v>
      </c>
      <c r="C214" s="70" t="s">
        <v>183</v>
      </c>
      <c r="D214" s="70" t="s">
        <v>184</v>
      </c>
      <c r="E214" s="66">
        <v>45291</v>
      </c>
      <c r="F214" s="63">
        <v>10</v>
      </c>
      <c r="G214" s="63">
        <v>11</v>
      </c>
      <c r="H214" s="1"/>
      <c r="I214" s="1"/>
      <c r="J214" s="32" t="s">
        <v>188</v>
      </c>
      <c r="K214" s="220"/>
      <c r="L214" s="142" t="s">
        <v>386</v>
      </c>
      <c r="M214" s="45"/>
      <c r="N214" s="45"/>
      <c r="O214" s="63">
        <v>11</v>
      </c>
      <c r="P214" s="158" t="s">
        <v>265</v>
      </c>
      <c r="Q214" s="291">
        <v>1</v>
      </c>
      <c r="R214" s="13">
        <f t="shared" si="23"/>
        <v>11</v>
      </c>
    </row>
    <row r="215" spans="1:18" ht="80.099999999999994" customHeight="1" x14ac:dyDescent="0.25">
      <c r="A215" s="164" t="s">
        <v>170</v>
      </c>
      <c r="B215" s="239" t="s">
        <v>185</v>
      </c>
      <c r="C215" s="111" t="s">
        <v>186</v>
      </c>
      <c r="D215" s="40" t="s">
        <v>187</v>
      </c>
      <c r="E215" s="77">
        <v>45291</v>
      </c>
      <c r="F215" s="75">
        <v>10</v>
      </c>
      <c r="G215" s="75">
        <v>11</v>
      </c>
      <c r="H215" s="1"/>
      <c r="I215" s="1"/>
      <c r="J215" s="32" t="s">
        <v>188</v>
      </c>
      <c r="K215" s="197"/>
      <c r="L215" s="127" t="s">
        <v>384</v>
      </c>
      <c r="M215" s="1"/>
      <c r="N215" s="1"/>
      <c r="O215" s="75">
        <v>11</v>
      </c>
      <c r="P215" s="20" t="s">
        <v>265</v>
      </c>
      <c r="Q215" s="290">
        <v>1</v>
      </c>
      <c r="R215" s="13">
        <f t="shared" si="23"/>
        <v>11</v>
      </c>
    </row>
    <row r="216" spans="1:18" ht="80.099999999999994" customHeight="1" x14ac:dyDescent="0.25">
      <c r="A216" s="164" t="s">
        <v>170</v>
      </c>
      <c r="B216" s="211" t="s">
        <v>107</v>
      </c>
      <c r="C216" s="99" t="s">
        <v>299</v>
      </c>
      <c r="D216" s="170" t="s">
        <v>300</v>
      </c>
      <c r="E216" s="66">
        <v>45291</v>
      </c>
      <c r="F216" s="63">
        <v>10</v>
      </c>
      <c r="G216" s="63">
        <v>11</v>
      </c>
      <c r="H216" s="1"/>
      <c r="I216" s="1"/>
      <c r="J216" s="32" t="s">
        <v>301</v>
      </c>
      <c r="K216" s="197"/>
      <c r="L216" s="127" t="s">
        <v>384</v>
      </c>
      <c r="M216" s="15"/>
      <c r="N216" s="15"/>
      <c r="O216" s="63">
        <v>11</v>
      </c>
      <c r="P216" s="154" t="s">
        <v>265</v>
      </c>
      <c r="Q216" s="292">
        <v>1</v>
      </c>
      <c r="R216" s="13">
        <f t="shared" si="23"/>
        <v>11</v>
      </c>
    </row>
    <row r="217" spans="1:18" ht="40.15" customHeight="1" x14ac:dyDescent="0.25">
      <c r="A217" s="267"/>
      <c r="B217" s="259" t="s">
        <v>77</v>
      </c>
      <c r="C217" s="273"/>
      <c r="D217" s="270"/>
      <c r="E217" s="274"/>
      <c r="F217" s="271">
        <f>SUM(F208:F216)</f>
        <v>100</v>
      </c>
      <c r="G217" s="271">
        <f>SUM(G208:G216)</f>
        <v>100</v>
      </c>
      <c r="H217" s="1"/>
      <c r="I217" s="1"/>
      <c r="J217" s="252"/>
      <c r="K217" s="207"/>
      <c r="L217" s="78"/>
      <c r="M217" s="1"/>
      <c r="N217" s="1"/>
      <c r="O217" s="299">
        <f>SUM(O208:O216)</f>
        <v>100</v>
      </c>
      <c r="P217" s="253"/>
      <c r="Q217" s="310"/>
      <c r="R217" s="277">
        <f>SUM(R208:R216)</f>
        <v>100</v>
      </c>
    </row>
    <row r="218" spans="1:18" ht="90" customHeight="1" x14ac:dyDescent="0.25">
      <c r="A218" s="164" t="s">
        <v>189</v>
      </c>
      <c r="B218" s="112" t="s">
        <v>164</v>
      </c>
      <c r="C218" s="70" t="s">
        <v>165</v>
      </c>
      <c r="D218" s="70" t="s">
        <v>381</v>
      </c>
      <c r="E218" s="66">
        <v>45291</v>
      </c>
      <c r="F218" s="72">
        <v>10</v>
      </c>
      <c r="G218" s="72">
        <v>10</v>
      </c>
      <c r="H218" s="114" t="s">
        <v>376</v>
      </c>
      <c r="I218" s="1"/>
      <c r="J218" s="114" t="s">
        <v>378</v>
      </c>
      <c r="K218" s="218"/>
      <c r="L218" s="142" t="s">
        <v>386</v>
      </c>
      <c r="M218" s="1"/>
      <c r="N218" s="1"/>
      <c r="O218" s="72">
        <v>10</v>
      </c>
      <c r="P218" s="20" t="s">
        <v>265</v>
      </c>
      <c r="Q218" s="290">
        <v>1</v>
      </c>
      <c r="R218" s="13">
        <f>Q218*O218</f>
        <v>10</v>
      </c>
    </row>
    <row r="219" spans="1:18" ht="90" customHeight="1" x14ac:dyDescent="0.25">
      <c r="A219" s="164" t="s">
        <v>189</v>
      </c>
      <c r="B219" s="112" t="s">
        <v>175</v>
      </c>
      <c r="C219" s="55" t="s">
        <v>176</v>
      </c>
      <c r="D219" s="111" t="s">
        <v>380</v>
      </c>
      <c r="E219" s="76" t="s">
        <v>177</v>
      </c>
      <c r="F219" s="75">
        <v>10</v>
      </c>
      <c r="G219" s="75">
        <v>10</v>
      </c>
      <c r="H219" s="114" t="s">
        <v>377</v>
      </c>
      <c r="I219" s="1"/>
      <c r="J219" s="114" t="s">
        <v>377</v>
      </c>
      <c r="K219" s="218"/>
      <c r="L219" s="142" t="s">
        <v>386</v>
      </c>
      <c r="M219" s="1"/>
      <c r="N219" s="1"/>
      <c r="O219" s="75">
        <v>10</v>
      </c>
      <c r="P219" s="20" t="s">
        <v>265</v>
      </c>
      <c r="Q219" s="290">
        <v>1</v>
      </c>
      <c r="R219" s="13">
        <f t="shared" ref="R219:R229" si="24">Q219*O219</f>
        <v>10</v>
      </c>
    </row>
    <row r="220" spans="1:18" ht="90" customHeight="1" x14ac:dyDescent="0.25">
      <c r="A220" s="164" t="s">
        <v>189</v>
      </c>
      <c r="B220" s="211" t="s">
        <v>190</v>
      </c>
      <c r="C220" s="70" t="s">
        <v>191</v>
      </c>
      <c r="D220" s="165" t="s">
        <v>192</v>
      </c>
      <c r="E220" s="66">
        <v>45291</v>
      </c>
      <c r="F220" s="63">
        <v>10</v>
      </c>
      <c r="G220" s="334">
        <v>10</v>
      </c>
      <c r="H220" s="77" t="s">
        <v>207</v>
      </c>
      <c r="I220" s="1"/>
      <c r="J220" s="77" t="s">
        <v>207</v>
      </c>
      <c r="K220" s="198"/>
      <c r="L220" s="127" t="s">
        <v>384</v>
      </c>
      <c r="M220" s="157"/>
      <c r="N220" s="157"/>
      <c r="O220" s="334">
        <v>10</v>
      </c>
      <c r="P220" s="159" t="s">
        <v>265</v>
      </c>
      <c r="Q220" s="293">
        <v>1</v>
      </c>
      <c r="R220" s="13">
        <f t="shared" si="24"/>
        <v>10</v>
      </c>
    </row>
    <row r="221" spans="1:18" ht="90" customHeight="1" x14ac:dyDescent="0.25">
      <c r="A221" s="164" t="s">
        <v>189</v>
      </c>
      <c r="B221" s="211" t="s">
        <v>166</v>
      </c>
      <c r="C221" s="70" t="s">
        <v>193</v>
      </c>
      <c r="D221" s="165" t="s">
        <v>184</v>
      </c>
      <c r="E221" s="66">
        <v>45291</v>
      </c>
      <c r="F221" s="63">
        <v>10</v>
      </c>
      <c r="G221" s="334">
        <v>11</v>
      </c>
      <c r="H221" s="77" t="s">
        <v>207</v>
      </c>
      <c r="I221" s="1"/>
      <c r="J221" s="77" t="s">
        <v>207</v>
      </c>
      <c r="K221" s="221"/>
      <c r="L221" s="142" t="s">
        <v>386</v>
      </c>
      <c r="M221" s="1"/>
      <c r="N221" s="1"/>
      <c r="O221" s="334">
        <v>11</v>
      </c>
      <c r="P221" s="20" t="s">
        <v>265</v>
      </c>
      <c r="Q221" s="290">
        <v>1</v>
      </c>
      <c r="R221" s="13">
        <f t="shared" si="24"/>
        <v>11</v>
      </c>
    </row>
    <row r="222" spans="1:18" ht="117.6" customHeight="1" x14ac:dyDescent="0.25">
      <c r="A222" s="164" t="s">
        <v>189</v>
      </c>
      <c r="B222" s="112" t="s">
        <v>194</v>
      </c>
      <c r="C222" s="111" t="s">
        <v>195</v>
      </c>
      <c r="D222" s="163" t="s">
        <v>420</v>
      </c>
      <c r="E222" s="79" t="s">
        <v>196</v>
      </c>
      <c r="F222" s="75">
        <v>10</v>
      </c>
      <c r="G222" s="75">
        <v>11</v>
      </c>
      <c r="H222" s="66" t="s">
        <v>207</v>
      </c>
      <c r="I222" s="1"/>
      <c r="J222" s="66" t="s">
        <v>207</v>
      </c>
      <c r="K222" s="71"/>
      <c r="L222" s="127" t="s">
        <v>384</v>
      </c>
      <c r="M222" s="45"/>
      <c r="N222" s="45"/>
      <c r="O222" s="75">
        <v>11</v>
      </c>
      <c r="P222" s="158" t="s">
        <v>265</v>
      </c>
      <c r="Q222" s="291">
        <v>1</v>
      </c>
      <c r="R222" s="13">
        <f t="shared" si="24"/>
        <v>11</v>
      </c>
    </row>
    <row r="223" spans="1:18" ht="110.25" x14ac:dyDescent="0.25">
      <c r="A223" s="164" t="s">
        <v>189</v>
      </c>
      <c r="B223" s="211" t="s">
        <v>197</v>
      </c>
      <c r="C223" s="176" t="s">
        <v>198</v>
      </c>
      <c r="D223" s="165" t="s">
        <v>199</v>
      </c>
      <c r="E223" s="66">
        <v>45291</v>
      </c>
      <c r="F223" s="63">
        <v>10</v>
      </c>
      <c r="G223" s="335">
        <v>11</v>
      </c>
      <c r="H223" s="77" t="s">
        <v>207</v>
      </c>
      <c r="I223" s="1"/>
      <c r="J223" s="77" t="s">
        <v>207</v>
      </c>
      <c r="K223" s="199"/>
      <c r="L223" s="127" t="s">
        <v>384</v>
      </c>
      <c r="M223" s="1"/>
      <c r="N223" s="1"/>
      <c r="O223" s="335">
        <v>11</v>
      </c>
      <c r="P223" s="20" t="s">
        <v>265</v>
      </c>
      <c r="Q223" s="290">
        <v>1</v>
      </c>
      <c r="R223" s="13">
        <f t="shared" si="24"/>
        <v>11</v>
      </c>
    </row>
    <row r="224" spans="1:18" ht="126" x14ac:dyDescent="0.25">
      <c r="A224" s="164" t="s">
        <v>189</v>
      </c>
      <c r="B224" s="211" t="s">
        <v>124</v>
      </c>
      <c r="C224" s="62" t="s">
        <v>419</v>
      </c>
      <c r="D224" s="70" t="s">
        <v>133</v>
      </c>
      <c r="E224" s="9" t="s">
        <v>29</v>
      </c>
      <c r="F224" s="63">
        <v>5</v>
      </c>
      <c r="G224" s="63">
        <v>0</v>
      </c>
      <c r="H224" s="77" t="s">
        <v>207</v>
      </c>
      <c r="I224" s="1"/>
      <c r="J224" s="77" t="s">
        <v>207</v>
      </c>
      <c r="K224" s="219"/>
      <c r="L224" s="124" t="s">
        <v>383</v>
      </c>
      <c r="M224" s="1"/>
      <c r="N224" s="1"/>
      <c r="O224" s="63">
        <v>0</v>
      </c>
      <c r="P224" s="20" t="s">
        <v>265</v>
      </c>
      <c r="Q224" s="290"/>
      <c r="R224" s="13">
        <f t="shared" si="24"/>
        <v>0</v>
      </c>
    </row>
    <row r="225" spans="1:18" ht="62.1" customHeight="1" x14ac:dyDescent="0.25">
      <c r="A225" s="164" t="s">
        <v>189</v>
      </c>
      <c r="B225" s="112" t="s">
        <v>127</v>
      </c>
      <c r="C225" s="111" t="s">
        <v>161</v>
      </c>
      <c r="D225" s="111" t="s">
        <v>200</v>
      </c>
      <c r="E225" s="66">
        <v>45291</v>
      </c>
      <c r="F225" s="72">
        <v>5</v>
      </c>
      <c r="G225" s="72">
        <v>5</v>
      </c>
      <c r="H225" s="66" t="s">
        <v>207</v>
      </c>
      <c r="I225" s="1"/>
      <c r="J225" s="66" t="s">
        <v>207</v>
      </c>
      <c r="K225" s="71"/>
      <c r="L225" s="127" t="s">
        <v>384</v>
      </c>
      <c r="M225" s="1"/>
      <c r="N225" s="1"/>
      <c r="O225" s="72">
        <v>5</v>
      </c>
      <c r="P225" s="20" t="s">
        <v>265</v>
      </c>
      <c r="Q225" s="290">
        <v>1</v>
      </c>
      <c r="R225" s="13">
        <f t="shared" si="24"/>
        <v>5</v>
      </c>
    </row>
    <row r="226" spans="1:18" ht="77.849999999999994" customHeight="1" x14ac:dyDescent="0.25">
      <c r="A226" s="164" t="s">
        <v>189</v>
      </c>
      <c r="B226" s="211" t="s">
        <v>201</v>
      </c>
      <c r="C226" s="70" t="s">
        <v>421</v>
      </c>
      <c r="D226" s="165" t="s">
        <v>202</v>
      </c>
      <c r="E226" s="76" t="s">
        <v>196</v>
      </c>
      <c r="F226" s="63">
        <v>5</v>
      </c>
      <c r="G226" s="334">
        <v>5</v>
      </c>
      <c r="H226" s="236" t="s">
        <v>207</v>
      </c>
      <c r="I226" s="1"/>
      <c r="J226" s="236" t="s">
        <v>207</v>
      </c>
      <c r="K226" s="231"/>
      <c r="L226" s="125" t="s">
        <v>383</v>
      </c>
      <c r="M226" s="1"/>
      <c r="N226" s="1"/>
      <c r="O226" s="334">
        <v>5</v>
      </c>
      <c r="P226" s="20" t="s">
        <v>265</v>
      </c>
      <c r="Q226" s="290">
        <v>1</v>
      </c>
      <c r="R226" s="13">
        <f t="shared" si="24"/>
        <v>5</v>
      </c>
    </row>
    <row r="227" spans="1:18" ht="78.75" customHeight="1" x14ac:dyDescent="0.25">
      <c r="A227" s="164" t="s">
        <v>189</v>
      </c>
      <c r="B227" s="211" t="s">
        <v>162</v>
      </c>
      <c r="C227" s="99" t="s">
        <v>418</v>
      </c>
      <c r="D227" s="165" t="s">
        <v>203</v>
      </c>
      <c r="E227" s="66">
        <v>45291</v>
      </c>
      <c r="F227" s="63">
        <v>10</v>
      </c>
      <c r="G227" s="334">
        <v>11</v>
      </c>
      <c r="H227" s="69" t="s">
        <v>208</v>
      </c>
      <c r="I227" s="1"/>
      <c r="J227" s="69" t="s">
        <v>208</v>
      </c>
      <c r="K227" s="232"/>
      <c r="L227" s="123" t="s">
        <v>383</v>
      </c>
      <c r="M227" s="1"/>
      <c r="N227" s="1"/>
      <c r="O227" s="334">
        <v>11</v>
      </c>
      <c r="P227" s="20" t="s">
        <v>265</v>
      </c>
      <c r="Q227" s="290">
        <v>1</v>
      </c>
      <c r="R227" s="13">
        <f t="shared" si="24"/>
        <v>11</v>
      </c>
    </row>
    <row r="228" spans="1:18" ht="51.75" customHeight="1" x14ac:dyDescent="0.25">
      <c r="A228" s="164" t="s">
        <v>189</v>
      </c>
      <c r="B228" s="171" t="s">
        <v>204</v>
      </c>
      <c r="C228" s="111" t="s">
        <v>205</v>
      </c>
      <c r="D228" s="111" t="s">
        <v>206</v>
      </c>
      <c r="E228" s="69">
        <v>45291</v>
      </c>
      <c r="F228" s="63">
        <v>5</v>
      </c>
      <c r="G228" s="63">
        <v>5</v>
      </c>
      <c r="H228" s="69" t="s">
        <v>207</v>
      </c>
      <c r="I228" s="1"/>
      <c r="J228" s="69" t="s">
        <v>207</v>
      </c>
      <c r="K228" s="74"/>
      <c r="L228" s="127" t="s">
        <v>384</v>
      </c>
      <c r="M228" s="1"/>
      <c r="N228" s="1"/>
      <c r="O228" s="63">
        <v>5</v>
      </c>
      <c r="P228" s="20" t="s">
        <v>265</v>
      </c>
      <c r="Q228" s="290">
        <v>1</v>
      </c>
      <c r="R228" s="13">
        <f t="shared" si="24"/>
        <v>5</v>
      </c>
    </row>
    <row r="229" spans="1:18" ht="46.9" customHeight="1" x14ac:dyDescent="0.25">
      <c r="A229" s="164" t="s">
        <v>189</v>
      </c>
      <c r="B229" s="102" t="s">
        <v>126</v>
      </c>
      <c r="C229" s="101" t="s">
        <v>134</v>
      </c>
      <c r="D229" s="166" t="s">
        <v>297</v>
      </c>
      <c r="E229" s="69">
        <v>45138</v>
      </c>
      <c r="F229" s="63">
        <v>10</v>
      </c>
      <c r="G229" s="63">
        <v>11</v>
      </c>
      <c r="H229" s="69" t="s">
        <v>207</v>
      </c>
      <c r="I229" s="1"/>
      <c r="J229" s="69" t="s">
        <v>207</v>
      </c>
      <c r="K229" s="74"/>
      <c r="L229" s="127" t="s">
        <v>384</v>
      </c>
      <c r="M229" s="15"/>
      <c r="N229" s="15"/>
      <c r="O229" s="63">
        <v>11</v>
      </c>
      <c r="P229" s="154" t="s">
        <v>265</v>
      </c>
      <c r="Q229" s="292">
        <v>1</v>
      </c>
      <c r="R229" s="13">
        <f t="shared" si="24"/>
        <v>11</v>
      </c>
    </row>
    <row r="230" spans="1:18" ht="40.15" customHeight="1" x14ac:dyDescent="0.25">
      <c r="A230" s="267" t="s">
        <v>189</v>
      </c>
      <c r="B230" s="262" t="s">
        <v>77</v>
      </c>
      <c r="C230" s="259"/>
      <c r="D230" s="275"/>
      <c r="E230" s="276"/>
      <c r="F230" s="277">
        <f>SUM(F218:F229)</f>
        <v>100</v>
      </c>
      <c r="G230" s="277">
        <f>SUM(G218:G229)</f>
        <v>100</v>
      </c>
      <c r="H230" s="81"/>
      <c r="I230" s="1"/>
      <c r="J230" s="272"/>
      <c r="K230" s="217"/>
      <c r="L230" s="118"/>
      <c r="M230" s="1"/>
      <c r="N230" s="1"/>
      <c r="O230" s="306">
        <f>SUM(O218:O229)</f>
        <v>100</v>
      </c>
      <c r="P230" s="253" t="s">
        <v>265</v>
      </c>
      <c r="Q230" s="310"/>
      <c r="R230" s="277">
        <f>SUM(R218:R229)</f>
        <v>100</v>
      </c>
    </row>
    <row r="231" spans="1:18" ht="67.349999999999994" customHeight="1" x14ac:dyDescent="0.25">
      <c r="A231" s="90" t="s">
        <v>209</v>
      </c>
      <c r="B231" s="373" t="s">
        <v>210</v>
      </c>
      <c r="C231" s="101" t="s">
        <v>211</v>
      </c>
      <c r="D231" s="172" t="s">
        <v>212</v>
      </c>
      <c r="E231" s="12" t="s">
        <v>213</v>
      </c>
      <c r="F231" s="12">
        <v>5</v>
      </c>
      <c r="G231" s="332"/>
      <c r="H231" s="1"/>
      <c r="I231" s="1"/>
      <c r="J231" s="368" t="s">
        <v>250</v>
      </c>
      <c r="K231" s="200"/>
      <c r="L231" s="127" t="s">
        <v>384</v>
      </c>
      <c r="M231" s="45"/>
      <c r="N231" s="45"/>
      <c r="O231" s="303">
        <v>5</v>
      </c>
      <c r="P231" s="158" t="s">
        <v>265</v>
      </c>
      <c r="Q231" s="291">
        <v>1</v>
      </c>
      <c r="R231" s="13">
        <f>Q231*O231</f>
        <v>5</v>
      </c>
    </row>
    <row r="232" spans="1:18" ht="56.1" customHeight="1" x14ac:dyDescent="0.25">
      <c r="A232" s="90" t="s">
        <v>209</v>
      </c>
      <c r="B232" s="374"/>
      <c r="C232" s="101" t="s">
        <v>214</v>
      </c>
      <c r="D232" s="212" t="s">
        <v>215</v>
      </c>
      <c r="E232" s="82">
        <v>45107</v>
      </c>
      <c r="F232" s="12">
        <v>20</v>
      </c>
      <c r="G232" s="332"/>
      <c r="H232" s="1"/>
      <c r="I232" s="1"/>
      <c r="J232" s="368"/>
      <c r="K232" s="201"/>
      <c r="L232" s="127" t="s">
        <v>384</v>
      </c>
      <c r="M232" s="1"/>
      <c r="N232" s="1"/>
      <c r="O232" s="298">
        <v>20</v>
      </c>
      <c r="P232" s="20" t="s">
        <v>265</v>
      </c>
      <c r="Q232" s="290">
        <v>1</v>
      </c>
      <c r="R232" s="13">
        <f t="shared" ref="R232:R240" si="25">Q232*O232</f>
        <v>20</v>
      </c>
    </row>
    <row r="233" spans="1:18" ht="56.1" customHeight="1" x14ac:dyDescent="0.25">
      <c r="A233" s="90" t="s">
        <v>209</v>
      </c>
      <c r="B233" s="374"/>
      <c r="C233" s="240" t="s">
        <v>216</v>
      </c>
      <c r="D233" s="212" t="s">
        <v>217</v>
      </c>
      <c r="E233" s="12" t="s">
        <v>26</v>
      </c>
      <c r="F233" s="12">
        <v>5</v>
      </c>
      <c r="G233" s="332"/>
      <c r="H233" s="1"/>
      <c r="I233" s="1"/>
      <c r="J233" s="368"/>
      <c r="K233" s="201"/>
      <c r="L233" s="123" t="s">
        <v>383</v>
      </c>
      <c r="M233" s="1"/>
      <c r="N233" s="1"/>
      <c r="O233" s="298">
        <v>5</v>
      </c>
      <c r="P233" s="20" t="s">
        <v>265</v>
      </c>
      <c r="Q233" s="290">
        <v>1</v>
      </c>
      <c r="R233" s="13">
        <f t="shared" si="25"/>
        <v>5</v>
      </c>
    </row>
    <row r="234" spans="1:18" ht="71.849999999999994" customHeight="1" x14ac:dyDescent="0.25">
      <c r="A234" s="90" t="s">
        <v>209</v>
      </c>
      <c r="B234" s="102" t="s">
        <v>218</v>
      </c>
      <c r="C234" s="61" t="s">
        <v>219</v>
      </c>
      <c r="D234" s="173" t="s">
        <v>220</v>
      </c>
      <c r="E234" s="66" t="s">
        <v>221</v>
      </c>
      <c r="F234" s="72">
        <v>20</v>
      </c>
      <c r="G234" s="72"/>
      <c r="H234" s="1"/>
      <c r="I234" s="1"/>
      <c r="J234" s="32" t="s">
        <v>250</v>
      </c>
      <c r="K234" s="197"/>
      <c r="L234" s="127" t="s">
        <v>384</v>
      </c>
      <c r="M234" s="15"/>
      <c r="N234" s="15"/>
      <c r="O234" s="304">
        <v>20</v>
      </c>
      <c r="P234" s="154" t="s">
        <v>265</v>
      </c>
      <c r="Q234" s="292">
        <v>1</v>
      </c>
      <c r="R234" s="13">
        <f t="shared" si="25"/>
        <v>20</v>
      </c>
    </row>
    <row r="235" spans="1:18" ht="63.6" customHeight="1" x14ac:dyDescent="0.25">
      <c r="A235" s="90" t="s">
        <v>209</v>
      </c>
      <c r="B235" s="211" t="s">
        <v>181</v>
      </c>
      <c r="C235" s="70" t="s">
        <v>222</v>
      </c>
      <c r="D235" s="70" t="s">
        <v>223</v>
      </c>
      <c r="E235" s="66">
        <v>45291</v>
      </c>
      <c r="F235" s="72">
        <v>15</v>
      </c>
      <c r="G235" s="72"/>
      <c r="H235" s="1"/>
      <c r="I235" s="1"/>
      <c r="J235" s="32" t="s">
        <v>250</v>
      </c>
      <c r="K235" s="220"/>
      <c r="L235" s="142" t="s">
        <v>386</v>
      </c>
      <c r="M235" s="1"/>
      <c r="N235" s="1"/>
      <c r="O235" s="298">
        <v>15</v>
      </c>
      <c r="P235" s="20" t="s">
        <v>265</v>
      </c>
      <c r="Q235" s="290">
        <v>1</v>
      </c>
      <c r="R235" s="13">
        <f t="shared" si="25"/>
        <v>15</v>
      </c>
    </row>
    <row r="236" spans="1:18" ht="87.75" customHeight="1" x14ac:dyDescent="0.25">
      <c r="A236" s="90" t="s">
        <v>209</v>
      </c>
      <c r="B236" s="211" t="s">
        <v>178</v>
      </c>
      <c r="C236" s="70" t="s">
        <v>179</v>
      </c>
      <c r="D236" s="70" t="s">
        <v>180</v>
      </c>
      <c r="E236" s="66">
        <v>45291</v>
      </c>
      <c r="F236" s="63">
        <v>5</v>
      </c>
      <c r="G236" s="63"/>
      <c r="H236" s="1"/>
      <c r="I236" s="1"/>
      <c r="J236" s="32" t="s">
        <v>250</v>
      </c>
      <c r="K236" s="220" t="s">
        <v>503</v>
      </c>
      <c r="L236" s="142" t="s">
        <v>386</v>
      </c>
      <c r="M236" s="1"/>
      <c r="N236" s="1"/>
      <c r="O236" s="298">
        <v>5</v>
      </c>
      <c r="P236" s="20" t="s">
        <v>265</v>
      </c>
      <c r="Q236" s="290">
        <v>1</v>
      </c>
      <c r="R236" s="13">
        <f t="shared" si="25"/>
        <v>5</v>
      </c>
    </row>
    <row r="237" spans="1:18" ht="73.5" customHeight="1" x14ac:dyDescent="0.25">
      <c r="A237" s="90" t="s">
        <v>209</v>
      </c>
      <c r="B237" s="211" t="s">
        <v>166</v>
      </c>
      <c r="C237" s="70" t="s">
        <v>224</v>
      </c>
      <c r="D237" s="165" t="s">
        <v>225</v>
      </c>
      <c r="E237" s="66">
        <v>45291</v>
      </c>
      <c r="F237" s="63">
        <v>10</v>
      </c>
      <c r="G237" s="63"/>
      <c r="H237" s="1"/>
      <c r="I237" s="1"/>
      <c r="J237" s="69" t="s">
        <v>250</v>
      </c>
      <c r="K237" s="74"/>
      <c r="L237" s="127" t="s">
        <v>384</v>
      </c>
      <c r="M237" s="45"/>
      <c r="N237" s="45"/>
      <c r="O237" s="303">
        <v>10</v>
      </c>
      <c r="P237" s="158" t="s">
        <v>265</v>
      </c>
      <c r="Q237" s="291">
        <v>1</v>
      </c>
      <c r="R237" s="13">
        <f t="shared" si="25"/>
        <v>10</v>
      </c>
    </row>
    <row r="238" spans="1:18" ht="73.5" customHeight="1" x14ac:dyDescent="0.25">
      <c r="A238" s="90" t="s">
        <v>209</v>
      </c>
      <c r="B238" s="211" t="s">
        <v>107</v>
      </c>
      <c r="C238" s="99" t="s">
        <v>226</v>
      </c>
      <c r="D238" s="165" t="s">
        <v>227</v>
      </c>
      <c r="E238" s="66">
        <v>45291</v>
      </c>
      <c r="F238" s="63">
        <v>10</v>
      </c>
      <c r="G238" s="63"/>
      <c r="H238" s="1"/>
      <c r="I238" s="1"/>
      <c r="J238" s="69" t="s">
        <v>251</v>
      </c>
      <c r="K238" s="74"/>
      <c r="L238" s="127" t="s">
        <v>384</v>
      </c>
      <c r="M238" s="1"/>
      <c r="N238" s="1"/>
      <c r="O238" s="298">
        <v>10</v>
      </c>
      <c r="P238" s="20" t="s">
        <v>265</v>
      </c>
      <c r="Q238" s="290">
        <v>1</v>
      </c>
      <c r="R238" s="13">
        <f t="shared" si="25"/>
        <v>10</v>
      </c>
    </row>
    <row r="239" spans="1:18" ht="73.5" customHeight="1" x14ac:dyDescent="0.25">
      <c r="A239" s="90" t="s">
        <v>209</v>
      </c>
      <c r="B239" s="211" t="s">
        <v>123</v>
      </c>
      <c r="C239" s="70" t="s">
        <v>130</v>
      </c>
      <c r="D239" s="174" t="s">
        <v>131</v>
      </c>
      <c r="E239" s="66">
        <v>45291</v>
      </c>
      <c r="F239" s="63">
        <v>5</v>
      </c>
      <c r="G239" s="63"/>
      <c r="H239" s="1"/>
      <c r="I239" s="1"/>
      <c r="J239" s="69" t="s">
        <v>252</v>
      </c>
      <c r="K239" s="74"/>
      <c r="L239" s="127" t="s">
        <v>384</v>
      </c>
      <c r="M239" s="15"/>
      <c r="N239" s="15"/>
      <c r="O239" s="304">
        <v>5</v>
      </c>
      <c r="P239" s="154" t="s">
        <v>265</v>
      </c>
      <c r="Q239" s="292">
        <v>1</v>
      </c>
      <c r="R239" s="13">
        <f t="shared" si="25"/>
        <v>5</v>
      </c>
    </row>
    <row r="240" spans="1:18" ht="73.5" customHeight="1" x14ac:dyDescent="0.25">
      <c r="A240" s="90" t="s">
        <v>209</v>
      </c>
      <c r="B240" s="102" t="s">
        <v>126</v>
      </c>
      <c r="C240" s="101" t="s">
        <v>134</v>
      </c>
      <c r="D240" s="166" t="s">
        <v>228</v>
      </c>
      <c r="E240" s="69">
        <v>45199</v>
      </c>
      <c r="F240" s="63">
        <v>5</v>
      </c>
      <c r="G240" s="63"/>
      <c r="H240" s="1"/>
      <c r="I240" s="1"/>
      <c r="J240" s="69" t="s">
        <v>168</v>
      </c>
      <c r="K240" s="74"/>
      <c r="L240" s="127" t="s">
        <v>384</v>
      </c>
      <c r="M240" s="1"/>
      <c r="N240" s="1"/>
      <c r="O240" s="298">
        <v>5</v>
      </c>
      <c r="P240" s="20" t="s">
        <v>265</v>
      </c>
      <c r="Q240" s="290">
        <v>1</v>
      </c>
      <c r="R240" s="13">
        <f t="shared" si="25"/>
        <v>5</v>
      </c>
    </row>
    <row r="241" spans="1:18" ht="40.15" customHeight="1" x14ac:dyDescent="0.25">
      <c r="A241" s="267" t="s">
        <v>209</v>
      </c>
      <c r="B241" s="259" t="s">
        <v>77</v>
      </c>
      <c r="C241" s="278"/>
      <c r="D241" s="278"/>
      <c r="E241" s="279"/>
      <c r="F241" s="260">
        <f>SUM(F231:F240)</f>
        <v>100</v>
      </c>
      <c r="G241" s="260"/>
      <c r="H241" s="1"/>
      <c r="I241" s="1"/>
      <c r="J241" s="254"/>
      <c r="K241" s="150"/>
      <c r="L241" s="141"/>
      <c r="M241" s="1"/>
      <c r="N241" s="1"/>
      <c r="O241" s="307">
        <f>SUM(O231:O240)</f>
        <v>100</v>
      </c>
      <c r="P241" s="253" t="s">
        <v>265</v>
      </c>
      <c r="Q241" s="310"/>
      <c r="R241" s="277">
        <f>SUM(R231:R240)</f>
        <v>100</v>
      </c>
    </row>
    <row r="242" spans="1:18" ht="100.15" customHeight="1" x14ac:dyDescent="0.25">
      <c r="A242" s="90" t="s">
        <v>229</v>
      </c>
      <c r="B242" s="211" t="s">
        <v>230</v>
      </c>
      <c r="C242" s="70" t="s">
        <v>231</v>
      </c>
      <c r="D242" s="70" t="s">
        <v>232</v>
      </c>
      <c r="E242" s="66">
        <v>45291</v>
      </c>
      <c r="F242" s="63">
        <v>20</v>
      </c>
      <c r="G242" s="63">
        <v>21</v>
      </c>
      <c r="H242" s="1"/>
      <c r="I242" s="1"/>
      <c r="J242" s="69" t="s">
        <v>247</v>
      </c>
      <c r="K242" s="74"/>
      <c r="L242" s="123" t="s">
        <v>383</v>
      </c>
      <c r="M242" s="45"/>
      <c r="N242" s="45"/>
      <c r="O242" s="63">
        <v>21</v>
      </c>
      <c r="P242" s="158" t="s">
        <v>265</v>
      </c>
      <c r="Q242" s="291">
        <v>1</v>
      </c>
      <c r="R242" s="13">
        <f>O242*Q242</f>
        <v>21</v>
      </c>
    </row>
    <row r="243" spans="1:18" ht="120" customHeight="1" x14ac:dyDescent="0.25">
      <c r="A243" s="164" t="s">
        <v>229</v>
      </c>
      <c r="B243" s="211" t="s">
        <v>124</v>
      </c>
      <c r="C243" s="62" t="s">
        <v>143</v>
      </c>
      <c r="D243" s="70" t="s">
        <v>133</v>
      </c>
      <c r="E243" s="9" t="s">
        <v>29</v>
      </c>
      <c r="F243" s="63">
        <v>5</v>
      </c>
      <c r="G243" s="63">
        <v>0</v>
      </c>
      <c r="H243" s="1"/>
      <c r="I243" s="1"/>
      <c r="J243" s="69" t="s">
        <v>247</v>
      </c>
      <c r="K243" s="217"/>
      <c r="L243" s="123" t="s">
        <v>383</v>
      </c>
      <c r="M243" s="1"/>
      <c r="N243" s="1"/>
      <c r="O243" s="63">
        <v>0</v>
      </c>
      <c r="P243" s="20" t="s">
        <v>265</v>
      </c>
      <c r="Q243" s="290">
        <v>1</v>
      </c>
      <c r="R243" s="13">
        <f t="shared" ref="R243:R250" si="26">O243*Q243</f>
        <v>0</v>
      </c>
    </row>
    <row r="244" spans="1:18" ht="80.099999999999994" customHeight="1" x14ac:dyDescent="0.25">
      <c r="A244" s="164" t="s">
        <v>229</v>
      </c>
      <c r="B244" s="211" t="s">
        <v>233</v>
      </c>
      <c r="C244" s="70" t="s">
        <v>234</v>
      </c>
      <c r="D244" s="70" t="s">
        <v>235</v>
      </c>
      <c r="E244" s="66">
        <v>45291</v>
      </c>
      <c r="F244" s="63">
        <v>15</v>
      </c>
      <c r="G244" s="63">
        <v>16</v>
      </c>
      <c r="H244" s="1"/>
      <c r="I244" s="1"/>
      <c r="J244" s="84" t="s">
        <v>247</v>
      </c>
      <c r="K244" s="202"/>
      <c r="L244" s="127" t="s">
        <v>384</v>
      </c>
      <c r="M244" s="1"/>
      <c r="N244" s="1"/>
      <c r="O244" s="63">
        <v>16</v>
      </c>
      <c r="P244" s="20" t="s">
        <v>265</v>
      </c>
      <c r="Q244" s="290">
        <v>1</v>
      </c>
      <c r="R244" s="13">
        <f t="shared" si="26"/>
        <v>16</v>
      </c>
    </row>
    <row r="245" spans="1:18" ht="80.099999999999994" customHeight="1" x14ac:dyDescent="0.25">
      <c r="A245" s="164" t="s">
        <v>229</v>
      </c>
      <c r="B245" s="175" t="s">
        <v>236</v>
      </c>
      <c r="C245" s="70" t="s">
        <v>237</v>
      </c>
      <c r="D245" s="167" t="s">
        <v>238</v>
      </c>
      <c r="E245" s="66">
        <v>45291</v>
      </c>
      <c r="F245" s="83">
        <v>10</v>
      </c>
      <c r="G245" s="83">
        <v>11</v>
      </c>
      <c r="H245" s="1"/>
      <c r="I245" s="1"/>
      <c r="J245" s="33" t="s">
        <v>247</v>
      </c>
      <c r="K245" s="191"/>
      <c r="L245" s="127" t="s">
        <v>384</v>
      </c>
      <c r="M245" s="15"/>
      <c r="N245" s="15"/>
      <c r="O245" s="83">
        <v>11</v>
      </c>
      <c r="P245" s="154" t="s">
        <v>265</v>
      </c>
      <c r="Q245" s="292">
        <v>1</v>
      </c>
      <c r="R245" s="13">
        <f t="shared" si="26"/>
        <v>11</v>
      </c>
    </row>
    <row r="246" spans="1:18" ht="80.099999999999994" customHeight="1" x14ac:dyDescent="0.25">
      <c r="A246" s="164" t="s">
        <v>229</v>
      </c>
      <c r="B246" s="211" t="s">
        <v>181</v>
      </c>
      <c r="C246" s="70" t="s">
        <v>239</v>
      </c>
      <c r="D246" s="70" t="s">
        <v>223</v>
      </c>
      <c r="E246" s="66">
        <v>45291</v>
      </c>
      <c r="F246" s="72">
        <v>15</v>
      </c>
      <c r="G246" s="72">
        <v>15</v>
      </c>
      <c r="H246" s="1"/>
      <c r="I246" s="1"/>
      <c r="J246" s="33" t="s">
        <v>247</v>
      </c>
      <c r="K246" s="233"/>
      <c r="L246" s="142" t="s">
        <v>386</v>
      </c>
      <c r="M246" s="1"/>
      <c r="N246" s="1"/>
      <c r="O246" s="72">
        <v>15</v>
      </c>
      <c r="P246" s="20" t="s">
        <v>265</v>
      </c>
      <c r="Q246" s="290">
        <v>1</v>
      </c>
      <c r="R246" s="13">
        <f t="shared" si="26"/>
        <v>15</v>
      </c>
    </row>
    <row r="247" spans="1:18" ht="200.1" customHeight="1" x14ac:dyDescent="0.25">
      <c r="A247" s="164" t="s">
        <v>229</v>
      </c>
      <c r="B247" s="211" t="s">
        <v>162</v>
      </c>
      <c r="C247" s="99" t="s">
        <v>422</v>
      </c>
      <c r="D247" s="70" t="s">
        <v>240</v>
      </c>
      <c r="E247" s="66">
        <v>45291</v>
      </c>
      <c r="F247" s="63">
        <v>10</v>
      </c>
      <c r="G247" s="63">
        <v>11</v>
      </c>
      <c r="H247" s="1"/>
      <c r="I247" s="1"/>
      <c r="J247" s="69" t="s">
        <v>248</v>
      </c>
      <c r="K247" s="217"/>
      <c r="L247" s="123" t="s">
        <v>383</v>
      </c>
      <c r="O247" s="63">
        <v>11</v>
      </c>
      <c r="P247" s="158" t="s">
        <v>265</v>
      </c>
      <c r="Q247" s="291">
        <v>1</v>
      </c>
      <c r="R247" s="13">
        <f t="shared" si="26"/>
        <v>11</v>
      </c>
    </row>
    <row r="248" spans="1:18" ht="70.150000000000006" customHeight="1" x14ac:dyDescent="0.25">
      <c r="A248" s="164" t="s">
        <v>229</v>
      </c>
      <c r="B248" s="211" t="s">
        <v>241</v>
      </c>
      <c r="C248" s="70" t="s">
        <v>242</v>
      </c>
      <c r="D248" s="70" t="s">
        <v>243</v>
      </c>
      <c r="E248" s="66">
        <v>45077</v>
      </c>
      <c r="F248" s="72">
        <v>10</v>
      </c>
      <c r="G248" s="72">
        <v>11</v>
      </c>
      <c r="H248" s="1"/>
      <c r="I248" s="1"/>
      <c r="J248" s="32" t="s">
        <v>249</v>
      </c>
      <c r="K248" s="197"/>
      <c r="L248" s="127" t="s">
        <v>384</v>
      </c>
      <c r="O248" s="72">
        <v>11</v>
      </c>
      <c r="P248" s="20" t="s">
        <v>265</v>
      </c>
      <c r="Q248" s="290">
        <v>1</v>
      </c>
      <c r="R248" s="13">
        <f t="shared" si="26"/>
        <v>11</v>
      </c>
    </row>
    <row r="249" spans="1:18" ht="70.150000000000006" customHeight="1" x14ac:dyDescent="0.25">
      <c r="A249" s="164" t="s">
        <v>229</v>
      </c>
      <c r="B249" s="102" t="s">
        <v>107</v>
      </c>
      <c r="C249" s="176" t="s">
        <v>244</v>
      </c>
      <c r="D249" s="70" t="s">
        <v>245</v>
      </c>
      <c r="E249" s="66">
        <v>45291</v>
      </c>
      <c r="F249" s="72">
        <v>10</v>
      </c>
      <c r="G249" s="72">
        <v>10</v>
      </c>
      <c r="H249" s="1"/>
      <c r="I249" s="1"/>
      <c r="J249" s="32" t="s">
        <v>247</v>
      </c>
      <c r="K249" s="197"/>
      <c r="L249" s="123" t="s">
        <v>383</v>
      </c>
      <c r="O249" s="72">
        <v>10</v>
      </c>
      <c r="P249" s="20" t="s">
        <v>265</v>
      </c>
      <c r="Q249" s="290">
        <v>1</v>
      </c>
      <c r="R249" s="13">
        <f t="shared" si="26"/>
        <v>10</v>
      </c>
    </row>
    <row r="250" spans="1:18" ht="70.150000000000006" customHeight="1" x14ac:dyDescent="0.25">
      <c r="A250" s="164" t="s">
        <v>229</v>
      </c>
      <c r="B250" s="102" t="s">
        <v>126</v>
      </c>
      <c r="C250" s="101" t="s">
        <v>134</v>
      </c>
      <c r="D250" s="166" t="s">
        <v>246</v>
      </c>
      <c r="E250" s="69">
        <v>45046</v>
      </c>
      <c r="F250" s="63">
        <v>5</v>
      </c>
      <c r="G250" s="63">
        <v>5</v>
      </c>
      <c r="H250" s="1"/>
      <c r="I250" s="1"/>
      <c r="J250" s="32" t="s">
        <v>247</v>
      </c>
      <c r="K250" s="197"/>
      <c r="L250" s="127" t="s">
        <v>384</v>
      </c>
      <c r="O250" s="63">
        <v>5</v>
      </c>
      <c r="P250" s="154" t="s">
        <v>265</v>
      </c>
      <c r="Q250" s="292">
        <v>1</v>
      </c>
      <c r="R250" s="13">
        <f t="shared" si="26"/>
        <v>5</v>
      </c>
    </row>
    <row r="251" spans="1:18" ht="40.15" customHeight="1" x14ac:dyDescent="0.25">
      <c r="A251" s="267" t="s">
        <v>229</v>
      </c>
      <c r="B251" s="262" t="s">
        <v>77</v>
      </c>
      <c r="C251" s="263"/>
      <c r="D251" s="264"/>
      <c r="E251" s="280"/>
      <c r="F251" s="266">
        <f>SUM(F242:F250)</f>
        <v>100</v>
      </c>
      <c r="G251" s="266">
        <f>SUM(G242:G250)</f>
        <v>100</v>
      </c>
      <c r="H251" s="1"/>
      <c r="I251" s="1"/>
      <c r="J251" s="265"/>
      <c r="K251" s="117"/>
      <c r="L251" s="117"/>
      <c r="M251" s="1"/>
      <c r="N251" s="1"/>
      <c r="O251" s="308">
        <f>SUM(O242:O250)</f>
        <v>100</v>
      </c>
      <c r="P251" s="253" t="s">
        <v>265</v>
      </c>
      <c r="Q251" s="310"/>
      <c r="R251" s="277">
        <f>SUM(R242:R250)</f>
        <v>100</v>
      </c>
    </row>
    <row r="252" spans="1:18" ht="74.849999999999994" customHeight="1" x14ac:dyDescent="0.25">
      <c r="A252" s="177" t="s">
        <v>253</v>
      </c>
      <c r="B252" s="102" t="s">
        <v>254</v>
      </c>
      <c r="C252" s="60" t="s">
        <v>255</v>
      </c>
      <c r="D252" s="61" t="s">
        <v>256</v>
      </c>
      <c r="E252" s="80">
        <v>45291</v>
      </c>
      <c r="F252" s="85">
        <v>20</v>
      </c>
      <c r="G252" s="85"/>
      <c r="H252" s="1"/>
      <c r="I252" s="1"/>
      <c r="J252" s="32" t="s">
        <v>262</v>
      </c>
      <c r="K252" s="197"/>
      <c r="L252" s="127" t="s">
        <v>384</v>
      </c>
      <c r="M252" s="45"/>
      <c r="N252" s="45"/>
      <c r="O252" s="303">
        <v>20</v>
      </c>
      <c r="P252" s="158" t="s">
        <v>265</v>
      </c>
      <c r="Q252" s="291">
        <v>1</v>
      </c>
      <c r="R252" s="13">
        <f>Q252*O252</f>
        <v>20</v>
      </c>
    </row>
    <row r="253" spans="1:18" ht="101.1" customHeight="1" x14ac:dyDescent="0.25">
      <c r="A253" s="177" t="s">
        <v>253</v>
      </c>
      <c r="B253" s="112" t="s">
        <v>122</v>
      </c>
      <c r="C253" s="178" t="s">
        <v>128</v>
      </c>
      <c r="D253" s="179" t="s">
        <v>129</v>
      </c>
      <c r="E253" s="86">
        <v>45291</v>
      </c>
      <c r="F253" s="87">
        <v>40</v>
      </c>
      <c r="G253" s="87"/>
      <c r="H253" s="1"/>
      <c r="I253" s="1"/>
      <c r="J253" s="72" t="s">
        <v>263</v>
      </c>
      <c r="K253" s="203"/>
      <c r="L253" s="127" t="s">
        <v>384</v>
      </c>
      <c r="M253" s="1"/>
      <c r="N253" s="1"/>
      <c r="O253" s="298">
        <v>40</v>
      </c>
      <c r="P253" s="20" t="s">
        <v>265</v>
      </c>
      <c r="Q253" s="290">
        <v>1</v>
      </c>
      <c r="R253" s="13">
        <f t="shared" ref="R253:R255" si="27">Q253*O253</f>
        <v>40</v>
      </c>
    </row>
    <row r="254" spans="1:18" ht="77.25" customHeight="1" x14ac:dyDescent="0.25">
      <c r="A254" s="177" t="s">
        <v>253</v>
      </c>
      <c r="B254" s="180" t="s">
        <v>257</v>
      </c>
      <c r="C254" s="181" t="s">
        <v>258</v>
      </c>
      <c r="D254" s="181" t="s">
        <v>256</v>
      </c>
      <c r="E254" s="86">
        <v>45291</v>
      </c>
      <c r="F254" s="87">
        <v>10</v>
      </c>
      <c r="G254" s="87"/>
      <c r="H254" s="1"/>
      <c r="I254" s="1"/>
      <c r="J254" s="72" t="s">
        <v>262</v>
      </c>
      <c r="K254" s="203"/>
      <c r="L254" s="127" t="s">
        <v>384</v>
      </c>
      <c r="M254" s="1"/>
      <c r="N254" s="1"/>
      <c r="O254" s="298">
        <v>10</v>
      </c>
      <c r="P254" s="20" t="s">
        <v>265</v>
      </c>
      <c r="Q254" s="290">
        <v>1</v>
      </c>
      <c r="R254" s="13">
        <f t="shared" si="27"/>
        <v>10</v>
      </c>
    </row>
    <row r="255" spans="1:18" ht="77.849999999999994" customHeight="1" x14ac:dyDescent="0.25">
      <c r="A255" s="177" t="s">
        <v>253</v>
      </c>
      <c r="B255" s="180" t="s">
        <v>259</v>
      </c>
      <c r="C255" s="181" t="s">
        <v>260</v>
      </c>
      <c r="D255" s="181" t="s">
        <v>261</v>
      </c>
      <c r="E255" s="86">
        <v>45291</v>
      </c>
      <c r="F255" s="87">
        <v>30</v>
      </c>
      <c r="G255" s="87"/>
      <c r="H255" s="1"/>
      <c r="I255" s="1"/>
      <c r="J255" s="32" t="s">
        <v>264</v>
      </c>
      <c r="K255" s="197"/>
      <c r="L255" s="127" t="s">
        <v>384</v>
      </c>
      <c r="M255" s="15"/>
      <c r="N255" s="15"/>
      <c r="O255" s="304">
        <v>30</v>
      </c>
      <c r="P255" s="154" t="s">
        <v>265</v>
      </c>
      <c r="Q255" s="292">
        <v>1</v>
      </c>
      <c r="R255" s="13">
        <f t="shared" si="27"/>
        <v>30</v>
      </c>
    </row>
    <row r="256" spans="1:18" ht="47.25" x14ac:dyDescent="0.25">
      <c r="A256" s="281" t="s">
        <v>253</v>
      </c>
      <c r="B256" s="259" t="s">
        <v>77</v>
      </c>
      <c r="C256" s="273"/>
      <c r="D256" s="273"/>
      <c r="E256" s="252"/>
      <c r="F256" s="294">
        <f>SUM(F252:F255)</f>
        <v>100</v>
      </c>
      <c r="G256" s="294"/>
      <c r="H256" s="295"/>
      <c r="I256" s="295"/>
      <c r="J256" s="274"/>
      <c r="K256" s="296"/>
      <c r="L256" s="297"/>
      <c r="M256" s="295"/>
      <c r="N256" s="295"/>
      <c r="O256" s="299">
        <f>SUBTOTAL(9,O252:O255)</f>
        <v>100</v>
      </c>
      <c r="P256" s="20" t="s">
        <v>265</v>
      </c>
      <c r="Q256" s="290"/>
      <c r="R256" s="299">
        <f>SUM(R252:R255)</f>
        <v>100</v>
      </c>
    </row>
    <row r="257" spans="1:18" ht="170.1" customHeight="1" x14ac:dyDescent="0.25">
      <c r="A257" s="177" t="s">
        <v>302</v>
      </c>
      <c r="B257" s="96" t="s">
        <v>14</v>
      </c>
      <c r="C257" s="62" t="s">
        <v>423</v>
      </c>
      <c r="D257" s="62" t="s">
        <v>303</v>
      </c>
      <c r="E257" s="93">
        <v>45291</v>
      </c>
      <c r="F257" s="97">
        <v>40</v>
      </c>
      <c r="G257" s="97">
        <v>50</v>
      </c>
      <c r="H257" s="58" t="s">
        <v>309</v>
      </c>
      <c r="I257" s="1"/>
      <c r="J257" s="58" t="s">
        <v>309</v>
      </c>
      <c r="K257" s="234"/>
      <c r="L257" s="122" t="s">
        <v>383</v>
      </c>
      <c r="M257" s="45"/>
      <c r="N257" s="45"/>
      <c r="O257" s="97">
        <v>50</v>
      </c>
      <c r="P257" s="158" t="s">
        <v>311</v>
      </c>
      <c r="Q257" s="291">
        <v>1</v>
      </c>
      <c r="R257" s="13">
        <f>Q257*O257</f>
        <v>50</v>
      </c>
    </row>
    <row r="258" spans="1:18" ht="97.5" customHeight="1" x14ac:dyDescent="0.25">
      <c r="A258" s="177" t="s">
        <v>302</v>
      </c>
      <c r="B258" s="96" t="s">
        <v>304</v>
      </c>
      <c r="C258" s="91" t="s">
        <v>305</v>
      </c>
      <c r="D258" s="92" t="s">
        <v>429</v>
      </c>
      <c r="E258" s="93" t="s">
        <v>306</v>
      </c>
      <c r="F258" s="97">
        <v>30</v>
      </c>
      <c r="G258" s="97">
        <v>38</v>
      </c>
      <c r="H258" s="58" t="s">
        <v>310</v>
      </c>
      <c r="I258" s="1"/>
      <c r="J258" s="58" t="s">
        <v>310</v>
      </c>
      <c r="K258" s="213"/>
      <c r="L258" s="129" t="s">
        <v>384</v>
      </c>
      <c r="M258" s="1"/>
      <c r="N258" s="1"/>
      <c r="O258" s="97">
        <v>38</v>
      </c>
      <c r="P258" s="20" t="s">
        <v>311</v>
      </c>
      <c r="Q258" s="290">
        <v>1</v>
      </c>
      <c r="R258" s="13">
        <f t="shared" ref="R258:R260" si="28">Q258*O258</f>
        <v>38</v>
      </c>
    </row>
    <row r="259" spans="1:18" ht="91.5" customHeight="1" x14ac:dyDescent="0.25">
      <c r="A259" s="177" t="s">
        <v>302</v>
      </c>
      <c r="B259" s="46" t="s">
        <v>107</v>
      </c>
      <c r="C259" s="94" t="s">
        <v>307</v>
      </c>
      <c r="D259" s="67" t="s">
        <v>308</v>
      </c>
      <c r="E259" s="95">
        <v>45291</v>
      </c>
      <c r="F259" s="98">
        <v>10</v>
      </c>
      <c r="G259" s="98">
        <v>12</v>
      </c>
      <c r="H259" s="47" t="s">
        <v>310</v>
      </c>
      <c r="I259" s="1"/>
      <c r="J259" s="47" t="s">
        <v>310</v>
      </c>
      <c r="K259" s="192"/>
      <c r="L259" s="129" t="s">
        <v>384</v>
      </c>
      <c r="M259" s="1"/>
      <c r="N259" s="1"/>
      <c r="O259" s="98">
        <v>12</v>
      </c>
      <c r="P259" s="20" t="s">
        <v>311</v>
      </c>
      <c r="Q259" s="290">
        <v>1</v>
      </c>
      <c r="R259" s="13">
        <f t="shared" si="28"/>
        <v>12</v>
      </c>
    </row>
    <row r="260" spans="1:18" ht="124.35" customHeight="1" x14ac:dyDescent="0.25">
      <c r="A260" s="177" t="s">
        <v>302</v>
      </c>
      <c r="B260" s="46" t="s">
        <v>124</v>
      </c>
      <c r="C260" s="99" t="s">
        <v>268</v>
      </c>
      <c r="D260" s="65" t="s">
        <v>133</v>
      </c>
      <c r="E260" s="44" t="s">
        <v>29</v>
      </c>
      <c r="F260" s="63">
        <v>20</v>
      </c>
      <c r="G260" s="63">
        <v>0</v>
      </c>
      <c r="H260" s="47" t="s">
        <v>310</v>
      </c>
      <c r="I260" s="1"/>
      <c r="J260" s="47" t="s">
        <v>310</v>
      </c>
      <c r="K260" s="193"/>
      <c r="L260" s="121" t="s">
        <v>383</v>
      </c>
      <c r="M260" s="15"/>
      <c r="N260" s="15"/>
      <c r="O260" s="63">
        <v>0</v>
      </c>
      <c r="P260" s="154" t="s">
        <v>311</v>
      </c>
      <c r="Q260" s="292"/>
      <c r="R260" s="13">
        <f t="shared" si="28"/>
        <v>0</v>
      </c>
    </row>
    <row r="261" spans="1:18" ht="31.5" x14ac:dyDescent="0.25">
      <c r="A261" s="281" t="s">
        <v>302</v>
      </c>
      <c r="B261" s="259" t="s">
        <v>77</v>
      </c>
      <c r="C261" s="273"/>
      <c r="D261" s="273"/>
      <c r="E261" s="252"/>
      <c r="F261" s="277">
        <f>SUM(F257:F260)</f>
        <v>100</v>
      </c>
      <c r="G261" s="277">
        <f>SUM(G257:G260)</f>
        <v>100</v>
      </c>
      <c r="H261" s="1"/>
      <c r="I261" s="1"/>
      <c r="J261" s="254"/>
      <c r="K261" s="235"/>
      <c r="L261" s="148"/>
      <c r="M261" s="1"/>
      <c r="N261" s="1"/>
      <c r="O261" s="294">
        <f>SUM(O257:O260)</f>
        <v>100</v>
      </c>
      <c r="P261" s="253" t="s">
        <v>311</v>
      </c>
      <c r="Q261" s="310"/>
      <c r="R261" s="277">
        <f>SUM(R257:R260)</f>
        <v>100</v>
      </c>
    </row>
    <row r="262" spans="1:18" ht="170.1" customHeight="1" x14ac:dyDescent="0.25">
      <c r="A262" s="177" t="s">
        <v>312</v>
      </c>
      <c r="B262" s="182" t="s">
        <v>14</v>
      </c>
      <c r="C262" s="99" t="s">
        <v>424</v>
      </c>
      <c r="D262" s="99" t="s">
        <v>313</v>
      </c>
      <c r="E262" s="95">
        <v>45291</v>
      </c>
      <c r="F262" s="98">
        <v>40</v>
      </c>
      <c r="G262" s="98">
        <v>50</v>
      </c>
      <c r="H262" s="1"/>
      <c r="I262" s="1"/>
      <c r="J262" s="47" t="s">
        <v>323</v>
      </c>
      <c r="K262" s="192"/>
      <c r="L262" s="121" t="s">
        <v>383</v>
      </c>
      <c r="M262" s="156"/>
      <c r="N262" s="45"/>
      <c r="O262" s="98">
        <v>50</v>
      </c>
      <c r="P262" s="158" t="s">
        <v>311</v>
      </c>
      <c r="Q262" s="291">
        <v>1</v>
      </c>
      <c r="R262" s="13">
        <f>Q262*O262</f>
        <v>50</v>
      </c>
    </row>
    <row r="263" spans="1:18" ht="122.45" customHeight="1" x14ac:dyDescent="0.25">
      <c r="A263" s="177" t="s">
        <v>312</v>
      </c>
      <c r="B263" s="100" t="s">
        <v>314</v>
      </c>
      <c r="C263" s="99" t="s">
        <v>315</v>
      </c>
      <c r="D263" s="99" t="s">
        <v>316</v>
      </c>
      <c r="E263" s="95">
        <v>45291</v>
      </c>
      <c r="F263" s="43">
        <v>20</v>
      </c>
      <c r="G263" s="43">
        <v>28</v>
      </c>
      <c r="H263" s="1"/>
      <c r="I263" s="1"/>
      <c r="J263" s="47" t="s">
        <v>323</v>
      </c>
      <c r="K263" s="196"/>
      <c r="L263" s="127" t="s">
        <v>384</v>
      </c>
      <c r="O263" s="43">
        <v>28</v>
      </c>
      <c r="P263" s="20" t="s">
        <v>311</v>
      </c>
      <c r="Q263" s="290">
        <v>1</v>
      </c>
      <c r="R263" s="13">
        <f t="shared" ref="R263:R267" si="29">Q263*O263</f>
        <v>28</v>
      </c>
    </row>
    <row r="264" spans="1:18" ht="122.45" customHeight="1" x14ac:dyDescent="0.25">
      <c r="A264" s="177" t="s">
        <v>312</v>
      </c>
      <c r="B264" s="100" t="s">
        <v>317</v>
      </c>
      <c r="C264" s="99" t="s">
        <v>318</v>
      </c>
      <c r="D264" s="99" t="s">
        <v>319</v>
      </c>
      <c r="E264" s="95">
        <v>45291</v>
      </c>
      <c r="F264" s="43">
        <v>10</v>
      </c>
      <c r="G264" s="43">
        <v>12</v>
      </c>
      <c r="H264" s="1"/>
      <c r="I264" s="1"/>
      <c r="J264" s="47" t="s">
        <v>323</v>
      </c>
      <c r="K264" s="196"/>
      <c r="L264" s="121" t="s">
        <v>383</v>
      </c>
      <c r="M264" s="19"/>
      <c r="N264" s="1"/>
      <c r="O264" s="43">
        <v>12</v>
      </c>
      <c r="P264" s="20" t="s">
        <v>311</v>
      </c>
      <c r="Q264" s="290">
        <v>1</v>
      </c>
      <c r="R264" s="13">
        <f t="shared" si="29"/>
        <v>12</v>
      </c>
    </row>
    <row r="265" spans="1:18" ht="122.45" customHeight="1" x14ac:dyDescent="0.25">
      <c r="A265" s="177" t="s">
        <v>312</v>
      </c>
      <c r="B265" s="46" t="s">
        <v>124</v>
      </c>
      <c r="C265" s="99" t="s">
        <v>268</v>
      </c>
      <c r="D265" s="65" t="s">
        <v>133</v>
      </c>
      <c r="E265" s="44" t="s">
        <v>29</v>
      </c>
      <c r="F265" s="63">
        <v>20</v>
      </c>
      <c r="G265" s="63">
        <v>0</v>
      </c>
      <c r="H265" s="1"/>
      <c r="I265" s="1"/>
      <c r="J265" s="47" t="s">
        <v>323</v>
      </c>
      <c r="K265" s="192"/>
      <c r="L265" s="121" t="s">
        <v>383</v>
      </c>
      <c r="M265" s="19"/>
      <c r="N265" s="1"/>
      <c r="O265" s="63">
        <v>0</v>
      </c>
      <c r="P265" s="20" t="s">
        <v>311</v>
      </c>
      <c r="Q265" s="290"/>
      <c r="R265" s="13">
        <f t="shared" si="29"/>
        <v>0</v>
      </c>
    </row>
    <row r="266" spans="1:18" ht="47.1" customHeight="1" x14ac:dyDescent="0.25">
      <c r="A266" s="177" t="s">
        <v>312</v>
      </c>
      <c r="B266" s="100" t="s">
        <v>147</v>
      </c>
      <c r="C266" s="99" t="s">
        <v>353</v>
      </c>
      <c r="D266" s="99" t="s">
        <v>320</v>
      </c>
      <c r="E266" s="95">
        <v>45291</v>
      </c>
      <c r="F266" s="43">
        <v>5</v>
      </c>
      <c r="G266" s="43">
        <v>5</v>
      </c>
      <c r="H266" s="1"/>
      <c r="I266" s="1"/>
      <c r="J266" s="47" t="s">
        <v>324</v>
      </c>
      <c r="K266" s="196"/>
      <c r="L266" s="127" t="s">
        <v>384</v>
      </c>
      <c r="M266" s="19"/>
      <c r="N266" s="1"/>
      <c r="O266" s="43">
        <v>5</v>
      </c>
      <c r="P266" s="20" t="s">
        <v>311</v>
      </c>
      <c r="Q266" s="290">
        <v>1</v>
      </c>
      <c r="R266" s="13">
        <f t="shared" si="29"/>
        <v>5</v>
      </c>
    </row>
    <row r="267" spans="1:18" ht="126" x14ac:dyDescent="0.25">
      <c r="A267" s="177" t="s">
        <v>312</v>
      </c>
      <c r="B267" s="46" t="s">
        <v>107</v>
      </c>
      <c r="C267" s="101" t="s">
        <v>321</v>
      </c>
      <c r="D267" s="101" t="s">
        <v>322</v>
      </c>
      <c r="E267" s="95">
        <v>45291</v>
      </c>
      <c r="F267" s="43">
        <v>5</v>
      </c>
      <c r="G267" s="43">
        <v>5</v>
      </c>
      <c r="H267" s="1"/>
      <c r="I267" s="1"/>
      <c r="J267" s="47" t="s">
        <v>325</v>
      </c>
      <c r="K267" s="196"/>
      <c r="L267" s="127" t="s">
        <v>384</v>
      </c>
      <c r="M267" s="151"/>
      <c r="N267" s="15"/>
      <c r="O267" s="43">
        <v>5</v>
      </c>
      <c r="P267" s="154" t="s">
        <v>311</v>
      </c>
      <c r="Q267" s="292">
        <v>1</v>
      </c>
      <c r="R267" s="313">
        <f t="shared" si="29"/>
        <v>5</v>
      </c>
    </row>
    <row r="268" spans="1:18" ht="40.15" customHeight="1" x14ac:dyDescent="0.25">
      <c r="A268" s="281" t="s">
        <v>312</v>
      </c>
      <c r="B268" s="282" t="s">
        <v>77</v>
      </c>
      <c r="C268" s="283"/>
      <c r="D268" s="268"/>
      <c r="E268" s="284"/>
      <c r="F268" s="285">
        <f>SUM(F262:F267)</f>
        <v>100</v>
      </c>
      <c r="G268" s="285">
        <f>SUM(G262:G267)</f>
        <v>100</v>
      </c>
      <c r="H268" s="1"/>
      <c r="I268" s="1"/>
      <c r="J268" s="254"/>
      <c r="K268" s="149"/>
      <c r="L268" s="149"/>
      <c r="M268" s="1"/>
      <c r="N268" s="1"/>
      <c r="O268" s="294">
        <f>SUM(O262:O267)</f>
        <v>100</v>
      </c>
      <c r="P268" s="253" t="s">
        <v>311</v>
      </c>
      <c r="Q268" s="310"/>
      <c r="R268" s="277">
        <f>SUM(R262:R267)</f>
        <v>100</v>
      </c>
    </row>
    <row r="269" spans="1:18" ht="126" x14ac:dyDescent="0.25">
      <c r="A269" s="177" t="s">
        <v>326</v>
      </c>
      <c r="B269" s="96" t="s">
        <v>13</v>
      </c>
      <c r="C269" s="62" t="s">
        <v>143</v>
      </c>
      <c r="D269" s="62" t="s">
        <v>327</v>
      </c>
      <c r="E269" s="9" t="s">
        <v>29</v>
      </c>
      <c r="F269" s="10">
        <v>20</v>
      </c>
      <c r="G269" s="10">
        <v>0</v>
      </c>
      <c r="H269" s="1"/>
      <c r="I269" s="1"/>
      <c r="J269" s="47" t="s">
        <v>340</v>
      </c>
      <c r="K269" s="192"/>
      <c r="L269" s="121" t="s">
        <v>383</v>
      </c>
      <c r="M269" s="156"/>
      <c r="N269" s="45"/>
      <c r="O269" s="303">
        <v>0</v>
      </c>
      <c r="P269" s="158" t="s">
        <v>311</v>
      </c>
      <c r="Q269" s="291"/>
      <c r="R269" s="13">
        <f>Q269*O269</f>
        <v>0</v>
      </c>
    </row>
    <row r="270" spans="1:18" ht="31.5" x14ac:dyDescent="0.25">
      <c r="A270" s="177" t="s">
        <v>326</v>
      </c>
      <c r="B270" s="211" t="s">
        <v>201</v>
      </c>
      <c r="C270" s="70" t="s">
        <v>328</v>
      </c>
      <c r="D270" s="165" t="s">
        <v>192</v>
      </c>
      <c r="E270" s="76" t="s">
        <v>196</v>
      </c>
      <c r="F270" s="63">
        <v>20</v>
      </c>
      <c r="G270" s="63">
        <v>26</v>
      </c>
      <c r="H270" s="1"/>
      <c r="I270" s="1"/>
      <c r="J270" s="76" t="s">
        <v>341</v>
      </c>
      <c r="K270" s="204"/>
      <c r="L270" s="127" t="s">
        <v>384</v>
      </c>
      <c r="M270" s="19"/>
      <c r="N270" s="1"/>
      <c r="O270" s="298">
        <v>26</v>
      </c>
      <c r="P270" s="20" t="s">
        <v>311</v>
      </c>
      <c r="Q270" s="290">
        <v>1</v>
      </c>
      <c r="R270" s="13">
        <f t="shared" ref="R270:R275" si="30">Q270*O270</f>
        <v>26</v>
      </c>
    </row>
    <row r="271" spans="1:18" ht="78.75" x14ac:dyDescent="0.25">
      <c r="A271" s="177" t="s">
        <v>326</v>
      </c>
      <c r="B271" s="48" t="s">
        <v>329</v>
      </c>
      <c r="C271" s="62" t="s">
        <v>425</v>
      </c>
      <c r="D271" s="62" t="s">
        <v>330</v>
      </c>
      <c r="E271" s="6" t="s">
        <v>331</v>
      </c>
      <c r="F271" s="47">
        <v>10</v>
      </c>
      <c r="G271" s="47">
        <v>12</v>
      </c>
      <c r="H271" s="1"/>
      <c r="I271" s="1"/>
      <c r="J271" s="47" t="s">
        <v>340</v>
      </c>
      <c r="K271" s="196"/>
      <c r="L271" s="127" t="s">
        <v>384</v>
      </c>
      <c r="M271" s="19"/>
      <c r="N271" s="1"/>
      <c r="O271" s="356">
        <v>8.4</v>
      </c>
      <c r="P271" s="20" t="s">
        <v>311</v>
      </c>
      <c r="Q271" s="290">
        <v>0.7</v>
      </c>
      <c r="R271" s="319">
        <f>G271*Q271</f>
        <v>8.3999999999999986</v>
      </c>
    </row>
    <row r="272" spans="1:18" ht="78.75" x14ac:dyDescent="0.25">
      <c r="A272" s="177" t="s">
        <v>326</v>
      </c>
      <c r="B272" s="96" t="s">
        <v>332</v>
      </c>
      <c r="C272" s="62" t="s">
        <v>333</v>
      </c>
      <c r="D272" s="183" t="s">
        <v>334</v>
      </c>
      <c r="E272" s="9">
        <v>45291</v>
      </c>
      <c r="F272" s="103">
        <v>10</v>
      </c>
      <c r="G272" s="103">
        <v>12</v>
      </c>
      <c r="H272" s="1"/>
      <c r="I272" s="1"/>
      <c r="J272" s="47" t="s">
        <v>340</v>
      </c>
      <c r="K272" s="196"/>
      <c r="L272" s="127" t="s">
        <v>384</v>
      </c>
      <c r="M272" s="19"/>
      <c r="N272" s="1"/>
      <c r="O272" s="298">
        <v>12</v>
      </c>
      <c r="P272" s="20" t="s">
        <v>311</v>
      </c>
      <c r="Q272" s="290">
        <v>1</v>
      </c>
      <c r="R272" s="13">
        <f t="shared" si="30"/>
        <v>12</v>
      </c>
    </row>
    <row r="273" spans="1:18" ht="63" x14ac:dyDescent="0.25">
      <c r="A273" s="177" t="s">
        <v>326</v>
      </c>
      <c r="B273" s="96" t="s">
        <v>335</v>
      </c>
      <c r="C273" s="62" t="s">
        <v>426</v>
      </c>
      <c r="D273" s="62" t="s">
        <v>336</v>
      </c>
      <c r="E273" s="103" t="s">
        <v>26</v>
      </c>
      <c r="F273" s="103">
        <v>10</v>
      </c>
      <c r="G273" s="103">
        <v>12</v>
      </c>
      <c r="H273" s="1"/>
      <c r="I273" s="1"/>
      <c r="J273" s="47" t="s">
        <v>340</v>
      </c>
      <c r="K273" s="192"/>
      <c r="L273" s="121" t="s">
        <v>383</v>
      </c>
      <c r="M273" s="19"/>
      <c r="N273" s="1"/>
      <c r="O273" s="298">
        <v>12</v>
      </c>
      <c r="P273" s="20" t="s">
        <v>311</v>
      </c>
      <c r="Q273" s="290">
        <v>1</v>
      </c>
      <c r="R273" s="13">
        <f t="shared" si="30"/>
        <v>12</v>
      </c>
    </row>
    <row r="274" spans="1:18" ht="47.25" x14ac:dyDescent="0.25">
      <c r="A274" s="177" t="s">
        <v>326</v>
      </c>
      <c r="B274" s="96" t="s">
        <v>337</v>
      </c>
      <c r="C274" s="62" t="s">
        <v>427</v>
      </c>
      <c r="D274" s="183" t="s">
        <v>338</v>
      </c>
      <c r="E274" s="103" t="s">
        <v>26</v>
      </c>
      <c r="F274" s="103">
        <v>15</v>
      </c>
      <c r="G274" s="103">
        <v>19</v>
      </c>
      <c r="H274" s="1"/>
      <c r="I274" s="1"/>
      <c r="J274" s="47" t="s">
        <v>340</v>
      </c>
      <c r="K274" s="196"/>
      <c r="L274" s="127" t="s">
        <v>384</v>
      </c>
      <c r="M274" s="19"/>
      <c r="N274" s="1"/>
      <c r="O274" s="298">
        <v>19</v>
      </c>
      <c r="P274" s="20" t="s">
        <v>311</v>
      </c>
      <c r="Q274" s="290">
        <v>1</v>
      </c>
      <c r="R274" s="13">
        <f t="shared" si="30"/>
        <v>19</v>
      </c>
    </row>
    <row r="275" spans="1:18" ht="78.75" x14ac:dyDescent="0.25">
      <c r="A275" s="177" t="s">
        <v>326</v>
      </c>
      <c r="B275" s="96" t="s">
        <v>107</v>
      </c>
      <c r="C275" s="62" t="s">
        <v>226</v>
      </c>
      <c r="D275" s="62" t="s">
        <v>339</v>
      </c>
      <c r="E275" s="9">
        <v>45291</v>
      </c>
      <c r="F275" s="103">
        <v>15</v>
      </c>
      <c r="G275" s="103">
        <v>19</v>
      </c>
      <c r="H275" s="1"/>
      <c r="I275" s="1"/>
      <c r="J275" s="47" t="s">
        <v>340</v>
      </c>
      <c r="K275" s="196"/>
      <c r="L275" s="127" t="s">
        <v>384</v>
      </c>
      <c r="M275" s="151"/>
      <c r="N275" s="15"/>
      <c r="O275" s="304">
        <v>19</v>
      </c>
      <c r="P275" s="154" t="s">
        <v>311</v>
      </c>
      <c r="Q275" s="292">
        <v>1</v>
      </c>
      <c r="R275" s="13">
        <f t="shared" si="30"/>
        <v>19</v>
      </c>
    </row>
    <row r="276" spans="1:18" ht="40.15" customHeight="1" x14ac:dyDescent="0.25">
      <c r="A276" s="281" t="s">
        <v>326</v>
      </c>
      <c r="B276" s="282" t="s">
        <v>77</v>
      </c>
      <c r="C276" s="286"/>
      <c r="D276" s="268"/>
      <c r="E276" s="287"/>
      <c r="F276" s="285">
        <f>SUM(F269:F275)</f>
        <v>100</v>
      </c>
      <c r="G276" s="285">
        <f>SUM(G269:G275)</f>
        <v>100</v>
      </c>
      <c r="H276" s="1"/>
      <c r="I276" s="1"/>
      <c r="J276" s="254"/>
      <c r="K276" s="150"/>
      <c r="L276" s="150"/>
      <c r="M276" s="1"/>
      <c r="N276" s="1"/>
      <c r="O276" s="342">
        <f>SUM(O269:O275)</f>
        <v>96.4</v>
      </c>
      <c r="P276" s="253" t="s">
        <v>311</v>
      </c>
      <c r="Q276" s="314"/>
      <c r="R276" s="342">
        <f>SUM(R269:R275)</f>
        <v>96.4</v>
      </c>
    </row>
    <row r="277" spans="1:18" ht="31.5" x14ac:dyDescent="0.25">
      <c r="A277" s="164" t="s">
        <v>342</v>
      </c>
      <c r="B277" s="96" t="s">
        <v>368</v>
      </c>
      <c r="C277" s="62" t="s">
        <v>369</v>
      </c>
      <c r="D277" s="62" t="s">
        <v>370</v>
      </c>
      <c r="E277" s="241">
        <v>45291</v>
      </c>
      <c r="F277" s="289">
        <v>34</v>
      </c>
      <c r="G277" s="333"/>
      <c r="H277" s="1"/>
      <c r="I277" s="1"/>
      <c r="J277" s="83" t="s">
        <v>343</v>
      </c>
      <c r="K277" s="205"/>
      <c r="L277" s="127" t="s">
        <v>384</v>
      </c>
      <c r="M277" s="45"/>
      <c r="N277" s="45"/>
      <c r="O277" s="303">
        <v>34</v>
      </c>
      <c r="P277" s="158" t="s">
        <v>311</v>
      </c>
      <c r="Q277" s="291">
        <v>1</v>
      </c>
      <c r="R277" s="13">
        <f>Q277*O277</f>
        <v>34</v>
      </c>
    </row>
    <row r="278" spans="1:18" ht="61.9" customHeight="1" x14ac:dyDescent="0.25">
      <c r="A278" s="164" t="s">
        <v>342</v>
      </c>
      <c r="B278" s="96" t="s">
        <v>107</v>
      </c>
      <c r="C278" s="62" t="s">
        <v>371</v>
      </c>
      <c r="D278" s="184" t="s">
        <v>372</v>
      </c>
      <c r="E278" s="241">
        <v>45291</v>
      </c>
      <c r="F278" s="289">
        <v>33</v>
      </c>
      <c r="G278" s="333"/>
      <c r="H278" s="1"/>
      <c r="I278" s="1"/>
      <c r="J278" s="83" t="s">
        <v>343</v>
      </c>
      <c r="K278" s="205"/>
      <c r="L278" s="127" t="s">
        <v>384</v>
      </c>
      <c r="M278" s="1"/>
      <c r="N278" s="1"/>
      <c r="O278" s="341">
        <v>32.174999999999997</v>
      </c>
      <c r="P278" s="20" t="s">
        <v>311</v>
      </c>
      <c r="Q278" s="353">
        <f>+O278/F278</f>
        <v>0.97499999999999987</v>
      </c>
      <c r="R278" s="354">
        <f>+O278</f>
        <v>32.174999999999997</v>
      </c>
    </row>
    <row r="279" spans="1:18" ht="63" x14ac:dyDescent="0.25">
      <c r="A279" s="164" t="s">
        <v>342</v>
      </c>
      <c r="B279" s="96" t="s">
        <v>373</v>
      </c>
      <c r="C279" s="62" t="s">
        <v>374</v>
      </c>
      <c r="D279" s="62" t="s">
        <v>375</v>
      </c>
      <c r="E279" s="241" t="s">
        <v>25</v>
      </c>
      <c r="F279" s="289">
        <v>33</v>
      </c>
      <c r="G279" s="333"/>
      <c r="H279" s="1"/>
      <c r="I279" s="1"/>
      <c r="J279" s="83" t="s">
        <v>343</v>
      </c>
      <c r="K279" s="205"/>
      <c r="L279" s="127" t="s">
        <v>384</v>
      </c>
      <c r="M279" s="15"/>
      <c r="N279" s="15"/>
      <c r="O279" s="304">
        <v>33</v>
      </c>
      <c r="P279" s="154" t="s">
        <v>311</v>
      </c>
      <c r="Q279" s="292">
        <v>1</v>
      </c>
      <c r="R279" s="13">
        <f t="shared" ref="R279" si="31">Q279*O279</f>
        <v>33</v>
      </c>
    </row>
    <row r="280" spans="1:18" ht="40.15" customHeight="1" x14ac:dyDescent="0.25">
      <c r="A280" s="267" t="s">
        <v>342</v>
      </c>
      <c r="B280" s="282" t="s">
        <v>77</v>
      </c>
      <c r="C280" s="273"/>
      <c r="D280" s="273"/>
      <c r="E280" s="252"/>
      <c r="F280" s="277">
        <f>SUM(F277:F279)</f>
        <v>100</v>
      </c>
      <c r="G280" s="277"/>
      <c r="H280" s="1"/>
      <c r="I280" s="1"/>
      <c r="J280" s="254"/>
      <c r="K280" s="149"/>
      <c r="L280" s="147"/>
      <c r="M280" s="1"/>
      <c r="N280" s="1"/>
      <c r="O280" s="340">
        <f>SUM(O277:O279)</f>
        <v>99.174999999999997</v>
      </c>
      <c r="P280" s="253" t="s">
        <v>311</v>
      </c>
      <c r="Q280" s="314"/>
      <c r="R280" s="277">
        <f>SUM(R277:R279)</f>
        <v>99.174999999999997</v>
      </c>
    </row>
    <row r="281" spans="1:18" ht="173.25" x14ac:dyDescent="0.25">
      <c r="A281" s="164" t="s">
        <v>349</v>
      </c>
      <c r="B281" s="211" t="s">
        <v>14</v>
      </c>
      <c r="C281" s="55" t="s">
        <v>391</v>
      </c>
      <c r="D281" s="185" t="s">
        <v>392</v>
      </c>
      <c r="E281" s="130">
        <v>45291</v>
      </c>
      <c r="F281" s="104">
        <v>40</v>
      </c>
      <c r="G281" s="104"/>
      <c r="H281" s="1"/>
      <c r="I281" s="1"/>
      <c r="J281" s="107" t="s">
        <v>348</v>
      </c>
      <c r="K281" s="206"/>
      <c r="L281" s="126" t="s">
        <v>383</v>
      </c>
      <c r="M281" s="156"/>
      <c r="N281" s="45"/>
      <c r="O281" s="303">
        <v>40</v>
      </c>
      <c r="P281" s="158" t="s">
        <v>311</v>
      </c>
      <c r="Q281" s="291">
        <v>1</v>
      </c>
      <c r="R281" s="13">
        <f>Q281*O281</f>
        <v>40</v>
      </c>
    </row>
    <row r="282" spans="1:18" ht="47.25" x14ac:dyDescent="0.25">
      <c r="A282" s="164" t="s">
        <v>349</v>
      </c>
      <c r="B282" s="211" t="s">
        <v>398</v>
      </c>
      <c r="C282" s="55" t="s">
        <v>393</v>
      </c>
      <c r="D282" s="55" t="s">
        <v>390</v>
      </c>
      <c r="E282" s="130">
        <v>45291</v>
      </c>
      <c r="F282" s="104">
        <v>15</v>
      </c>
      <c r="G282" s="104"/>
      <c r="H282" s="1"/>
      <c r="I282" s="1"/>
      <c r="J282" s="107" t="s">
        <v>348</v>
      </c>
      <c r="K282" s="206"/>
      <c r="L282" s="127" t="s">
        <v>384</v>
      </c>
      <c r="M282" s="19"/>
      <c r="N282" s="1"/>
      <c r="O282" s="298">
        <v>15</v>
      </c>
      <c r="P282" s="20" t="s">
        <v>311</v>
      </c>
      <c r="Q282" s="290">
        <v>1</v>
      </c>
      <c r="R282" s="13">
        <f t="shared" ref="R282:R287" si="32">Q282*O282</f>
        <v>15</v>
      </c>
    </row>
    <row r="283" spans="1:18" ht="31.5" customHeight="1" x14ac:dyDescent="0.25">
      <c r="A283" s="164" t="s">
        <v>349</v>
      </c>
      <c r="B283" s="372" t="s">
        <v>396</v>
      </c>
      <c r="C283" s="55" t="s">
        <v>387</v>
      </c>
      <c r="D283" s="55" t="s">
        <v>394</v>
      </c>
      <c r="E283" s="130">
        <v>45107</v>
      </c>
      <c r="F283" s="104">
        <v>25</v>
      </c>
      <c r="G283" s="104"/>
      <c r="H283" s="1"/>
      <c r="I283" s="1"/>
      <c r="J283" s="107" t="s">
        <v>348</v>
      </c>
      <c r="K283" s="206"/>
      <c r="L283" s="127" t="s">
        <v>384</v>
      </c>
      <c r="M283" s="19"/>
      <c r="N283" s="1"/>
      <c r="O283" s="298">
        <v>25</v>
      </c>
      <c r="P283" s="20" t="s">
        <v>311</v>
      </c>
      <c r="Q283" s="290">
        <v>1</v>
      </c>
      <c r="R283" s="13">
        <f t="shared" si="32"/>
        <v>25</v>
      </c>
    </row>
    <row r="284" spans="1:18" ht="31.5" customHeight="1" x14ac:dyDescent="0.25">
      <c r="A284" s="164" t="s">
        <v>349</v>
      </c>
      <c r="B284" s="376"/>
      <c r="C284" s="61" t="s">
        <v>388</v>
      </c>
      <c r="D284" s="61" t="s">
        <v>395</v>
      </c>
      <c r="E284" s="130">
        <v>45291</v>
      </c>
      <c r="F284" s="104">
        <v>5</v>
      </c>
      <c r="G284" s="104"/>
      <c r="H284" s="1"/>
      <c r="I284" s="1"/>
      <c r="J284" s="107" t="s">
        <v>348</v>
      </c>
      <c r="K284" s="206"/>
      <c r="L284" s="127" t="s">
        <v>384</v>
      </c>
      <c r="M284" s="19"/>
      <c r="N284" s="1"/>
      <c r="O284" s="298">
        <v>5</v>
      </c>
      <c r="P284" s="20"/>
      <c r="Q284" s="290">
        <v>1</v>
      </c>
      <c r="R284" s="13">
        <f t="shared" si="32"/>
        <v>5</v>
      </c>
    </row>
    <row r="285" spans="1:18" ht="31.5" customHeight="1" x14ac:dyDescent="0.25">
      <c r="A285" s="164" t="s">
        <v>349</v>
      </c>
      <c r="B285" s="372" t="s">
        <v>397</v>
      </c>
      <c r="C285" s="186" t="s">
        <v>344</v>
      </c>
      <c r="D285" s="187" t="s">
        <v>428</v>
      </c>
      <c r="E285" s="130">
        <v>45291</v>
      </c>
      <c r="F285" s="104">
        <v>5</v>
      </c>
      <c r="G285" s="104"/>
      <c r="H285" s="1"/>
      <c r="I285" s="1"/>
      <c r="J285" s="107" t="s">
        <v>348</v>
      </c>
      <c r="K285" s="206"/>
      <c r="L285" s="127" t="s">
        <v>384</v>
      </c>
      <c r="M285" s="19"/>
      <c r="N285" s="1"/>
      <c r="O285" s="298">
        <v>5</v>
      </c>
      <c r="P285" s="20" t="s">
        <v>311</v>
      </c>
      <c r="Q285" s="290">
        <v>1</v>
      </c>
      <c r="R285" s="13">
        <f t="shared" si="32"/>
        <v>5</v>
      </c>
    </row>
    <row r="286" spans="1:18" ht="31.5" customHeight="1" x14ac:dyDescent="0.25">
      <c r="A286" s="164" t="s">
        <v>349</v>
      </c>
      <c r="B286" s="372"/>
      <c r="C286" s="186" t="s">
        <v>345</v>
      </c>
      <c r="D286" s="188" t="s">
        <v>389</v>
      </c>
      <c r="E286" s="130">
        <v>45291</v>
      </c>
      <c r="F286" s="104">
        <v>5</v>
      </c>
      <c r="G286" s="104"/>
      <c r="H286" s="1"/>
      <c r="I286" s="1"/>
      <c r="J286" s="107" t="s">
        <v>348</v>
      </c>
      <c r="K286" s="206"/>
      <c r="L286" s="127" t="s">
        <v>384</v>
      </c>
      <c r="M286" s="19"/>
      <c r="N286" s="1"/>
      <c r="O286" s="298">
        <v>5</v>
      </c>
      <c r="P286" s="20" t="s">
        <v>311</v>
      </c>
      <c r="Q286" s="290">
        <v>1</v>
      </c>
      <c r="R286" s="13">
        <f t="shared" si="32"/>
        <v>5</v>
      </c>
    </row>
    <row r="287" spans="1:18" ht="47.25" x14ac:dyDescent="0.25">
      <c r="A287" s="164" t="s">
        <v>349</v>
      </c>
      <c r="B287" s="372"/>
      <c r="C287" s="55" t="s">
        <v>346</v>
      </c>
      <c r="D287" s="187" t="s">
        <v>347</v>
      </c>
      <c r="E287" s="130">
        <v>45291</v>
      </c>
      <c r="F287" s="104">
        <v>5</v>
      </c>
      <c r="G287" s="104"/>
      <c r="H287" s="1"/>
      <c r="I287" s="1"/>
      <c r="J287" s="107" t="s">
        <v>348</v>
      </c>
      <c r="K287" s="206"/>
      <c r="L287" s="127" t="s">
        <v>384</v>
      </c>
      <c r="M287" s="151"/>
      <c r="N287" s="15"/>
      <c r="O287" s="304">
        <v>5</v>
      </c>
      <c r="P287" s="154" t="s">
        <v>311</v>
      </c>
      <c r="Q287" s="292">
        <v>1</v>
      </c>
      <c r="R287" s="13">
        <f t="shared" si="32"/>
        <v>5</v>
      </c>
    </row>
    <row r="288" spans="1:18" ht="40.15" customHeight="1" x14ac:dyDescent="0.25">
      <c r="A288" s="267" t="s">
        <v>349</v>
      </c>
      <c r="B288" s="282" t="s">
        <v>77</v>
      </c>
      <c r="C288" s="286"/>
      <c r="D288" s="268"/>
      <c r="E288" s="287"/>
      <c r="F288" s="285">
        <f>SUM(F281:F287)</f>
        <v>100</v>
      </c>
      <c r="G288" s="285"/>
      <c r="H288" s="1"/>
      <c r="I288" s="1"/>
      <c r="J288" s="254"/>
      <c r="K288" s="215"/>
      <c r="L288" s="146"/>
      <c r="M288" s="1"/>
      <c r="N288" s="1"/>
      <c r="O288" s="299">
        <f>SUM(O281:O287)</f>
        <v>100</v>
      </c>
      <c r="P288" s="253" t="s">
        <v>311</v>
      </c>
      <c r="Q288" s="314"/>
      <c r="R288" s="299">
        <f>SUM(R281:R287)</f>
        <v>100</v>
      </c>
    </row>
    <row r="289" spans="1:18" ht="54.75" customHeight="1" x14ac:dyDescent="0.25">
      <c r="A289" s="164" t="s">
        <v>351</v>
      </c>
      <c r="B289" s="59" t="s">
        <v>350</v>
      </c>
      <c r="C289" s="55" t="s">
        <v>354</v>
      </c>
      <c r="D289" s="55" t="s">
        <v>355</v>
      </c>
      <c r="E289" s="56" t="s">
        <v>356</v>
      </c>
      <c r="F289" s="57">
        <v>20</v>
      </c>
      <c r="G289" s="57">
        <v>24</v>
      </c>
      <c r="H289" s="1"/>
      <c r="I289" s="1"/>
      <c r="J289" s="11" t="s">
        <v>351</v>
      </c>
      <c r="K289" s="207"/>
      <c r="L289" s="129" t="s">
        <v>384</v>
      </c>
      <c r="M289" s="45"/>
      <c r="N289" s="45"/>
      <c r="O289" s="57">
        <v>24</v>
      </c>
      <c r="P289" s="158" t="s">
        <v>311</v>
      </c>
      <c r="Q289" s="291">
        <v>1</v>
      </c>
      <c r="R289" s="13">
        <f>O289*Q289</f>
        <v>24</v>
      </c>
    </row>
    <row r="290" spans="1:18" ht="50.85" customHeight="1" x14ac:dyDescent="0.25">
      <c r="A290" s="164" t="s">
        <v>351</v>
      </c>
      <c r="B290" s="59" t="s">
        <v>126</v>
      </c>
      <c r="C290" s="55" t="s">
        <v>134</v>
      </c>
      <c r="D290" s="55" t="s">
        <v>357</v>
      </c>
      <c r="E290" s="56">
        <v>45138</v>
      </c>
      <c r="F290" s="57">
        <v>10</v>
      </c>
      <c r="G290" s="57">
        <v>13</v>
      </c>
      <c r="H290" s="1"/>
      <c r="I290" s="1"/>
      <c r="J290" s="11" t="s">
        <v>351</v>
      </c>
      <c r="K290" s="207"/>
      <c r="L290" s="129" t="s">
        <v>384</v>
      </c>
      <c r="M290" s="15"/>
      <c r="N290" s="15"/>
      <c r="O290" s="57">
        <v>13</v>
      </c>
      <c r="P290" s="154" t="s">
        <v>311</v>
      </c>
      <c r="Q290" s="292">
        <v>1</v>
      </c>
      <c r="R290" s="13">
        <f t="shared" ref="R290:R294" si="33">O290*Q290</f>
        <v>13</v>
      </c>
    </row>
    <row r="291" spans="1:18" ht="120" x14ac:dyDescent="0.25">
      <c r="A291" s="164" t="s">
        <v>351</v>
      </c>
      <c r="B291" s="211" t="s">
        <v>178</v>
      </c>
      <c r="C291" s="70" t="s">
        <v>179</v>
      </c>
      <c r="D291" s="108" t="s">
        <v>358</v>
      </c>
      <c r="E291" s="109">
        <v>45291</v>
      </c>
      <c r="F291" s="110">
        <v>10</v>
      </c>
      <c r="G291" s="110">
        <v>13</v>
      </c>
      <c r="H291" s="1"/>
      <c r="I291" s="1"/>
      <c r="J291" s="11" t="s">
        <v>351</v>
      </c>
      <c r="K291" s="144" t="s">
        <v>503</v>
      </c>
      <c r="L291" s="189" t="s">
        <v>386</v>
      </c>
      <c r="M291" s="1"/>
      <c r="N291" s="1"/>
      <c r="O291" s="110">
        <v>13</v>
      </c>
      <c r="P291" s="20" t="s">
        <v>311</v>
      </c>
      <c r="Q291" s="290">
        <v>1</v>
      </c>
      <c r="R291" s="13">
        <f t="shared" si="33"/>
        <v>13</v>
      </c>
    </row>
    <row r="292" spans="1:18" ht="110.25" x14ac:dyDescent="0.25">
      <c r="A292" s="164" t="s">
        <v>351</v>
      </c>
      <c r="B292" s="46" t="s">
        <v>124</v>
      </c>
      <c r="C292" s="99" t="s">
        <v>359</v>
      </c>
      <c r="D292" s="65" t="s">
        <v>360</v>
      </c>
      <c r="E292" s="44" t="s">
        <v>29</v>
      </c>
      <c r="F292" s="43">
        <v>20</v>
      </c>
      <c r="G292" s="43">
        <v>0</v>
      </c>
      <c r="H292" s="1"/>
      <c r="I292" s="1"/>
      <c r="J292" s="11" t="s">
        <v>351</v>
      </c>
      <c r="K292" s="207"/>
      <c r="L292" s="126" t="s">
        <v>383</v>
      </c>
      <c r="M292" s="45"/>
      <c r="N292" s="45"/>
      <c r="O292" s="43">
        <v>0</v>
      </c>
      <c r="P292" s="158" t="s">
        <v>311</v>
      </c>
      <c r="Q292" s="291"/>
      <c r="R292" s="13">
        <f t="shared" si="33"/>
        <v>0</v>
      </c>
    </row>
    <row r="293" spans="1:18" ht="160.35" customHeight="1" x14ac:dyDescent="0.25">
      <c r="A293" s="164" t="s">
        <v>351</v>
      </c>
      <c r="B293" s="112" t="s">
        <v>107</v>
      </c>
      <c r="C293" s="111" t="s">
        <v>361</v>
      </c>
      <c r="D293" s="70" t="s">
        <v>362</v>
      </c>
      <c r="E293" s="109" t="s">
        <v>363</v>
      </c>
      <c r="F293" s="110">
        <v>30</v>
      </c>
      <c r="G293" s="110">
        <v>37</v>
      </c>
      <c r="H293" s="1"/>
      <c r="I293" s="1"/>
      <c r="J293" s="11" t="s">
        <v>351</v>
      </c>
      <c r="K293" s="207"/>
      <c r="L293" s="127" t="s">
        <v>384</v>
      </c>
      <c r="M293" s="1"/>
      <c r="N293" s="1"/>
      <c r="O293" s="110">
        <v>37</v>
      </c>
      <c r="P293" s="20" t="s">
        <v>311</v>
      </c>
      <c r="Q293" s="290">
        <v>1</v>
      </c>
      <c r="R293" s="13">
        <f t="shared" si="33"/>
        <v>37</v>
      </c>
    </row>
    <row r="294" spans="1:18" ht="102.6" customHeight="1" x14ac:dyDescent="0.25">
      <c r="A294" s="164" t="s">
        <v>351</v>
      </c>
      <c r="B294" s="211" t="s">
        <v>364</v>
      </c>
      <c r="C294" s="113" t="s">
        <v>365</v>
      </c>
      <c r="D294" s="70" t="s">
        <v>366</v>
      </c>
      <c r="E294" s="109" t="s">
        <v>367</v>
      </c>
      <c r="F294" s="43">
        <v>10</v>
      </c>
      <c r="G294" s="43">
        <v>13</v>
      </c>
      <c r="H294" s="1"/>
      <c r="I294" s="1"/>
      <c r="J294" s="11" t="s">
        <v>351</v>
      </c>
      <c r="K294" s="207"/>
      <c r="L294" s="127" t="s">
        <v>384</v>
      </c>
      <c r="M294" s="15"/>
      <c r="N294" s="15"/>
      <c r="O294" s="43">
        <v>13</v>
      </c>
      <c r="P294" s="154" t="s">
        <v>311</v>
      </c>
      <c r="Q294" s="292">
        <v>1</v>
      </c>
      <c r="R294" s="13">
        <f t="shared" si="33"/>
        <v>13</v>
      </c>
    </row>
    <row r="295" spans="1:18" ht="40.15" customHeight="1" x14ac:dyDescent="0.25">
      <c r="A295" s="261" t="s">
        <v>351</v>
      </c>
      <c r="B295" s="288" t="s">
        <v>77</v>
      </c>
      <c r="C295" s="279"/>
      <c r="D295" s="279"/>
      <c r="E295" s="271"/>
      <c r="F295" s="271">
        <f>SUM(F289:F294)</f>
        <v>100</v>
      </c>
      <c r="G295" s="271">
        <f>SUM(G289:G294)</f>
        <v>100</v>
      </c>
      <c r="H295" s="1"/>
      <c r="I295" s="1"/>
      <c r="J295" s="254"/>
      <c r="K295" s="150"/>
      <c r="L295" s="141"/>
      <c r="M295" s="1"/>
      <c r="N295" s="1"/>
      <c r="O295" s="294">
        <f>SUM(O289:O294)</f>
        <v>100</v>
      </c>
      <c r="P295" s="253" t="s">
        <v>311</v>
      </c>
      <c r="Q295" s="310"/>
      <c r="R295" s="260">
        <f>SUM(R289:R294)</f>
        <v>100</v>
      </c>
    </row>
    <row r="296" spans="1:18" x14ac:dyDescent="0.25">
      <c r="A296" s="1"/>
      <c r="B296" s="1"/>
      <c r="C296" s="1"/>
      <c r="D296" s="1"/>
      <c r="E296" s="1"/>
      <c r="F296" s="1"/>
      <c r="G296" s="1"/>
      <c r="H296" s="1"/>
      <c r="I296" s="1"/>
      <c r="J296" s="11"/>
      <c r="K296" s="141"/>
      <c r="L296" s="141"/>
      <c r="M296" s="1"/>
      <c r="N296" s="1"/>
      <c r="O296" s="1"/>
      <c r="P296" s="20"/>
      <c r="Q296" s="1"/>
    </row>
    <row r="297" spans="1:18" x14ac:dyDescent="0.25">
      <c r="A297" s="1"/>
      <c r="B297" s="1"/>
      <c r="C297" s="1"/>
      <c r="D297" s="1"/>
      <c r="E297" s="1"/>
      <c r="F297" s="1"/>
      <c r="G297" s="1"/>
      <c r="H297" s="1"/>
      <c r="I297" s="1"/>
      <c r="J297" s="11"/>
      <c r="K297" s="141"/>
      <c r="L297" s="141"/>
      <c r="M297" s="1"/>
      <c r="N297" s="1"/>
      <c r="O297" s="1"/>
      <c r="P297" s="20"/>
      <c r="Q297" s="1"/>
    </row>
    <row r="298" spans="1:18" x14ac:dyDescent="0.25">
      <c r="A298" s="1"/>
      <c r="B298" s="1"/>
      <c r="C298" s="1"/>
      <c r="D298" s="1"/>
      <c r="E298" s="1"/>
      <c r="F298" s="1"/>
      <c r="G298" s="1"/>
      <c r="H298" s="1"/>
      <c r="I298" s="1"/>
      <c r="J298" s="11"/>
      <c r="K298" s="141"/>
      <c r="L298" s="141"/>
      <c r="M298" s="1"/>
      <c r="N298" s="1"/>
      <c r="O298" s="1"/>
      <c r="P298" s="1"/>
      <c r="Q298" s="1"/>
    </row>
    <row r="299" spans="1:18" x14ac:dyDescent="0.25">
      <c r="A299" s="1"/>
      <c r="B299" s="1"/>
      <c r="C299" s="1"/>
      <c r="D299" s="1"/>
      <c r="E299" s="1"/>
      <c r="F299" s="1"/>
      <c r="G299" s="1"/>
      <c r="H299" s="1"/>
      <c r="I299" s="1"/>
      <c r="J299" s="11"/>
      <c r="K299" s="141"/>
      <c r="L299" s="141"/>
      <c r="M299" s="1"/>
      <c r="N299" s="1"/>
      <c r="O299" s="1"/>
      <c r="P299" s="1"/>
      <c r="Q299" s="1"/>
    </row>
    <row r="300" spans="1:18" x14ac:dyDescent="0.25">
      <c r="A300" s="1"/>
      <c r="B300" s="1"/>
      <c r="C300" s="1"/>
      <c r="D300" s="1"/>
      <c r="E300" s="1"/>
      <c r="F300" s="1"/>
      <c r="G300" s="1"/>
      <c r="H300" s="1"/>
      <c r="I300" s="1"/>
      <c r="J300" s="11"/>
      <c r="K300" s="141"/>
      <c r="L300" s="141"/>
      <c r="M300" s="1"/>
      <c r="N300" s="1"/>
      <c r="O300" s="1"/>
      <c r="P300" s="1"/>
      <c r="Q300" s="1"/>
    </row>
    <row r="301" spans="1:18" x14ac:dyDescent="0.25">
      <c r="A301" s="1"/>
      <c r="B301" s="1"/>
      <c r="C301" s="1"/>
      <c r="D301" s="1"/>
      <c r="E301" s="1"/>
      <c r="F301" s="1"/>
      <c r="G301" s="1"/>
      <c r="H301" s="1"/>
      <c r="I301" s="1"/>
      <c r="J301" s="11"/>
      <c r="K301" s="141"/>
      <c r="L301" s="141"/>
      <c r="M301" s="1"/>
      <c r="N301" s="1"/>
      <c r="O301" s="1"/>
      <c r="P301" s="1"/>
      <c r="Q301" s="1"/>
    </row>
    <row r="302" spans="1:18" x14ac:dyDescent="0.25">
      <c r="A302" s="1"/>
      <c r="B302" s="1"/>
      <c r="C302" s="1"/>
      <c r="D302" s="1"/>
      <c r="E302" s="1"/>
      <c r="F302" s="1"/>
      <c r="G302" s="1"/>
      <c r="H302" s="1"/>
      <c r="I302" s="1"/>
      <c r="J302" s="11"/>
      <c r="K302" s="141"/>
      <c r="L302" s="141"/>
      <c r="M302" s="1"/>
      <c r="N302" s="1"/>
      <c r="O302" s="1"/>
      <c r="P302" s="1"/>
      <c r="Q302" s="1"/>
    </row>
    <row r="303" spans="1:18" x14ac:dyDescent="0.25">
      <c r="A303" s="1"/>
      <c r="B303" s="1"/>
      <c r="C303" s="1"/>
      <c r="D303" s="1"/>
      <c r="E303" s="1"/>
      <c r="F303" s="1"/>
      <c r="G303" s="1"/>
      <c r="H303" s="1"/>
      <c r="I303" s="1"/>
      <c r="J303" s="11"/>
      <c r="K303" s="141"/>
      <c r="L303" s="141"/>
      <c r="M303" s="1"/>
      <c r="N303" s="1"/>
      <c r="O303" s="1"/>
      <c r="P303" s="1"/>
      <c r="Q303" s="1"/>
    </row>
    <row r="304" spans="1:18" x14ac:dyDescent="0.25">
      <c r="A304" s="1"/>
      <c r="B304" s="1"/>
      <c r="C304" s="1"/>
      <c r="D304" s="1"/>
      <c r="E304" s="1"/>
      <c r="F304" s="1"/>
      <c r="G304" s="1"/>
      <c r="H304" s="1"/>
      <c r="I304" s="1"/>
      <c r="J304" s="11"/>
      <c r="K304" s="141"/>
      <c r="L304" s="141"/>
      <c r="M304" s="1"/>
      <c r="N304" s="1"/>
      <c r="O304" s="1"/>
      <c r="P304" s="1"/>
      <c r="Q304" s="1"/>
    </row>
    <row r="305" spans="1:17" x14ac:dyDescent="0.25">
      <c r="A305" s="1"/>
      <c r="B305" s="1"/>
      <c r="C305" s="1"/>
      <c r="D305" s="1"/>
      <c r="E305" s="1"/>
      <c r="F305" s="1"/>
      <c r="G305" s="1"/>
      <c r="H305" s="1"/>
      <c r="I305" s="1"/>
      <c r="J305" s="11"/>
      <c r="K305" s="141"/>
      <c r="L305" s="141"/>
      <c r="M305" s="1"/>
      <c r="N305" s="1"/>
      <c r="O305" s="1"/>
      <c r="P305" s="1"/>
      <c r="Q305" s="1"/>
    </row>
    <row r="306" spans="1:17" x14ac:dyDescent="0.25">
      <c r="A306" s="1"/>
      <c r="B306" s="1"/>
      <c r="C306" s="1"/>
      <c r="D306" s="1"/>
      <c r="E306" s="1"/>
      <c r="F306" s="1"/>
      <c r="G306" s="1"/>
      <c r="H306" s="1"/>
      <c r="I306" s="1"/>
      <c r="J306" s="11"/>
      <c r="K306" s="141"/>
      <c r="L306" s="141"/>
      <c r="M306" s="1"/>
      <c r="N306" s="1"/>
      <c r="O306" s="1"/>
      <c r="P306" s="1"/>
      <c r="Q306" s="1"/>
    </row>
    <row r="307" spans="1:17" x14ac:dyDescent="0.25">
      <c r="A307" s="1"/>
      <c r="B307" s="1"/>
      <c r="C307" s="1"/>
      <c r="D307" s="1"/>
      <c r="E307" s="1"/>
      <c r="F307" s="1"/>
      <c r="G307" s="1"/>
      <c r="H307" s="1"/>
      <c r="I307" s="1"/>
      <c r="J307" s="11"/>
      <c r="K307" s="141"/>
      <c r="L307" s="141"/>
      <c r="M307" s="1"/>
      <c r="N307" s="1"/>
      <c r="O307" s="1"/>
      <c r="P307" s="1"/>
      <c r="Q307" s="1"/>
    </row>
    <row r="308" spans="1:17" x14ac:dyDescent="0.25">
      <c r="A308" s="1"/>
      <c r="B308" s="1"/>
      <c r="C308" s="1"/>
      <c r="D308" s="1"/>
      <c r="E308" s="1"/>
      <c r="F308" s="1"/>
      <c r="G308" s="1"/>
      <c r="H308" s="1"/>
      <c r="I308" s="1"/>
      <c r="J308" s="11"/>
      <c r="K308" s="141"/>
      <c r="L308" s="141"/>
      <c r="M308" s="1"/>
      <c r="N308" s="1"/>
      <c r="O308" s="1"/>
      <c r="P308" s="1"/>
      <c r="Q308" s="1"/>
    </row>
    <row r="309" spans="1:17" x14ac:dyDescent="0.25">
      <c r="A309" s="1"/>
      <c r="B309" s="1"/>
      <c r="C309" s="1"/>
      <c r="D309" s="1"/>
      <c r="E309" s="1"/>
      <c r="F309" s="1"/>
      <c r="G309" s="1"/>
      <c r="H309" s="1"/>
      <c r="I309" s="1"/>
      <c r="J309" s="11"/>
      <c r="K309" s="141"/>
      <c r="L309" s="141"/>
      <c r="M309" s="1"/>
      <c r="N309" s="1"/>
      <c r="O309" s="1"/>
      <c r="P309" s="1"/>
      <c r="Q309" s="1"/>
    </row>
    <row r="310" spans="1:17" x14ac:dyDescent="0.25">
      <c r="A310" s="1"/>
      <c r="B310" s="1"/>
      <c r="C310" s="1"/>
      <c r="D310" s="1"/>
      <c r="E310" s="1"/>
      <c r="F310" s="1"/>
      <c r="G310" s="1"/>
      <c r="H310" s="1"/>
      <c r="I310" s="1"/>
      <c r="J310" s="11"/>
      <c r="K310" s="141"/>
      <c r="L310" s="141"/>
      <c r="M310" s="1"/>
      <c r="N310" s="1"/>
      <c r="O310" s="1"/>
      <c r="P310" s="1"/>
      <c r="Q310" s="1"/>
    </row>
    <row r="311" spans="1:17" x14ac:dyDescent="0.25">
      <c r="A311" s="1"/>
      <c r="B311" s="1"/>
      <c r="C311" s="1"/>
      <c r="D311" s="1"/>
      <c r="E311" s="1"/>
      <c r="F311" s="1"/>
      <c r="G311" s="1"/>
      <c r="H311" s="1"/>
      <c r="I311" s="1"/>
      <c r="J311" s="11"/>
      <c r="K311" s="141"/>
      <c r="L311" s="141"/>
      <c r="M311" s="1"/>
      <c r="N311" s="1"/>
      <c r="O311" s="1"/>
      <c r="P311" s="1"/>
      <c r="Q311" s="1"/>
    </row>
    <row r="312" spans="1:17" x14ac:dyDescent="0.25">
      <c r="A312" s="1"/>
      <c r="B312" s="1"/>
      <c r="C312" s="1"/>
      <c r="D312" s="1"/>
      <c r="E312" s="1"/>
      <c r="F312" s="1"/>
      <c r="G312" s="1"/>
      <c r="H312" s="1"/>
      <c r="I312" s="1"/>
      <c r="J312" s="11"/>
      <c r="K312" s="141"/>
      <c r="L312" s="141"/>
      <c r="M312" s="1"/>
      <c r="N312" s="1"/>
      <c r="O312" s="1"/>
      <c r="P312" s="1"/>
      <c r="Q312" s="1"/>
    </row>
    <row r="313" spans="1:17" x14ac:dyDescent="0.25">
      <c r="A313" s="1"/>
      <c r="B313" s="1"/>
      <c r="C313" s="1"/>
      <c r="D313" s="1"/>
      <c r="E313" s="1"/>
      <c r="F313" s="1"/>
      <c r="G313" s="1"/>
      <c r="H313" s="1"/>
      <c r="I313" s="1"/>
      <c r="J313" s="11"/>
      <c r="K313" s="141"/>
      <c r="L313" s="141"/>
      <c r="M313" s="1"/>
      <c r="N313" s="1"/>
      <c r="O313" s="1"/>
      <c r="P313" s="1"/>
      <c r="Q313" s="1"/>
    </row>
    <row r="314" spans="1:17" x14ac:dyDescent="0.25">
      <c r="A314" s="1"/>
      <c r="B314" s="1"/>
      <c r="C314" s="1"/>
      <c r="D314" s="1"/>
      <c r="E314" s="1"/>
      <c r="F314" s="1"/>
      <c r="G314" s="1"/>
      <c r="H314" s="1"/>
      <c r="I314" s="1"/>
      <c r="J314" s="11"/>
      <c r="K314" s="141"/>
      <c r="L314" s="141"/>
      <c r="M314" s="1"/>
      <c r="N314" s="1"/>
      <c r="O314" s="1"/>
      <c r="P314" s="1"/>
      <c r="Q314" s="1"/>
    </row>
    <row r="315" spans="1:17" x14ac:dyDescent="0.25">
      <c r="A315" s="1"/>
      <c r="B315" s="1"/>
      <c r="C315" s="1"/>
      <c r="D315" s="1"/>
      <c r="E315" s="1"/>
      <c r="F315" s="1"/>
      <c r="G315" s="1"/>
      <c r="H315" s="1"/>
      <c r="I315" s="1"/>
      <c r="J315" s="11"/>
      <c r="K315" s="141"/>
      <c r="L315" s="141"/>
      <c r="M315" s="1"/>
      <c r="N315" s="1"/>
      <c r="O315" s="1"/>
      <c r="P315" s="1"/>
      <c r="Q315" s="1"/>
    </row>
    <row r="316" spans="1:17" x14ac:dyDescent="0.25">
      <c r="A316" s="1"/>
      <c r="B316" s="1"/>
      <c r="C316" s="1"/>
      <c r="D316" s="1"/>
      <c r="E316" s="1"/>
      <c r="F316" s="1"/>
      <c r="G316" s="1"/>
      <c r="H316" s="1"/>
      <c r="I316" s="1"/>
      <c r="J316" s="11"/>
      <c r="K316" s="141"/>
      <c r="L316" s="141"/>
      <c r="M316" s="1"/>
      <c r="N316" s="1"/>
      <c r="O316" s="1"/>
      <c r="P316" s="1"/>
      <c r="Q316" s="1"/>
    </row>
    <row r="317" spans="1:17" x14ac:dyDescent="0.25">
      <c r="A317" s="1"/>
      <c r="B317" s="1"/>
      <c r="C317" s="1"/>
      <c r="D317" s="1"/>
      <c r="E317" s="1"/>
      <c r="F317" s="1"/>
      <c r="G317" s="1"/>
      <c r="H317" s="1"/>
      <c r="I317" s="1"/>
      <c r="J317" s="11"/>
      <c r="K317" s="141"/>
      <c r="L317" s="141"/>
      <c r="M317" s="1"/>
      <c r="N317" s="1"/>
      <c r="O317" s="1"/>
      <c r="P317" s="1"/>
      <c r="Q317" s="1"/>
    </row>
    <row r="318" spans="1:17" x14ac:dyDescent="0.25">
      <c r="A318" s="1"/>
      <c r="B318" s="1"/>
      <c r="C318" s="1"/>
      <c r="D318" s="1"/>
      <c r="E318" s="1"/>
      <c r="F318" s="1"/>
      <c r="G318" s="1"/>
      <c r="H318" s="1"/>
      <c r="I318" s="1"/>
      <c r="J318" s="11"/>
      <c r="K318" s="141"/>
      <c r="L318" s="141"/>
      <c r="M318" s="1"/>
      <c r="N318" s="1"/>
      <c r="O318" s="1"/>
      <c r="P318" s="1"/>
      <c r="Q318" s="1"/>
    </row>
    <row r="319" spans="1:17" x14ac:dyDescent="0.25">
      <c r="A319" s="1"/>
      <c r="B319" s="1"/>
      <c r="C319" s="1"/>
      <c r="D319" s="1"/>
      <c r="E319" s="1"/>
      <c r="F319" s="1"/>
      <c r="G319" s="1"/>
      <c r="H319" s="1"/>
      <c r="I319" s="1"/>
      <c r="J319" s="11"/>
      <c r="K319" s="141"/>
      <c r="L319" s="141"/>
      <c r="M319" s="1"/>
      <c r="N319" s="1"/>
      <c r="O319" s="1"/>
      <c r="P319" s="1"/>
      <c r="Q319" s="1"/>
    </row>
    <row r="320" spans="1:17" x14ac:dyDescent="0.25">
      <c r="A320" s="1"/>
      <c r="B320" s="1"/>
      <c r="C320" s="1"/>
      <c r="D320" s="1"/>
      <c r="E320" s="1"/>
      <c r="F320" s="1"/>
      <c r="G320" s="1"/>
      <c r="H320" s="1"/>
      <c r="I320" s="1"/>
      <c r="J320" s="11"/>
      <c r="K320" s="141"/>
      <c r="L320" s="141"/>
      <c r="M320" s="1"/>
      <c r="N320" s="1"/>
      <c r="O320" s="1"/>
      <c r="P320" s="1"/>
      <c r="Q320" s="1"/>
    </row>
    <row r="321" spans="1:17" x14ac:dyDescent="0.25">
      <c r="A321" s="1"/>
      <c r="B321" s="1"/>
      <c r="C321" s="1"/>
      <c r="D321" s="1"/>
      <c r="E321" s="1"/>
      <c r="F321" s="1"/>
      <c r="G321" s="1"/>
      <c r="H321" s="1"/>
      <c r="I321" s="1"/>
      <c r="J321" s="11"/>
      <c r="K321" s="141"/>
      <c r="L321" s="141"/>
      <c r="M321" s="1"/>
      <c r="N321" s="1"/>
      <c r="O321" s="1"/>
      <c r="P321" s="1"/>
      <c r="Q321" s="1"/>
    </row>
    <row r="322" spans="1:17" x14ac:dyDescent="0.25">
      <c r="A322" s="1"/>
      <c r="B322" s="1"/>
      <c r="C322" s="1"/>
      <c r="D322" s="1"/>
      <c r="E322" s="1"/>
      <c r="F322" s="1"/>
      <c r="G322" s="1"/>
      <c r="H322" s="1"/>
      <c r="I322" s="1"/>
      <c r="J322" s="11"/>
      <c r="K322" s="141"/>
      <c r="L322" s="141"/>
      <c r="M322" s="1"/>
      <c r="N322" s="1"/>
      <c r="O322" s="1"/>
      <c r="P322" s="1"/>
      <c r="Q322" s="1"/>
    </row>
    <row r="323" spans="1:17" x14ac:dyDescent="0.25">
      <c r="A323" s="1"/>
      <c r="B323" s="1"/>
      <c r="C323" s="1"/>
      <c r="D323" s="1"/>
      <c r="E323" s="1"/>
      <c r="F323" s="1"/>
      <c r="G323" s="1"/>
      <c r="H323" s="1"/>
      <c r="I323" s="1"/>
      <c r="J323" s="11"/>
      <c r="K323" s="141"/>
      <c r="L323" s="141"/>
      <c r="M323" s="1"/>
      <c r="N323" s="1"/>
      <c r="O323" s="1"/>
      <c r="P323" s="1"/>
      <c r="Q323" s="1"/>
    </row>
    <row r="324" spans="1:17" x14ac:dyDescent="0.25">
      <c r="A324" s="1"/>
      <c r="B324" s="1"/>
      <c r="C324" s="1"/>
      <c r="D324" s="1"/>
      <c r="E324" s="1"/>
      <c r="F324" s="1"/>
      <c r="G324" s="1"/>
      <c r="H324" s="1"/>
      <c r="I324" s="1"/>
      <c r="J324" s="11"/>
      <c r="K324" s="141"/>
      <c r="L324" s="141"/>
      <c r="M324" s="1"/>
      <c r="N324" s="1"/>
      <c r="O324" s="1"/>
      <c r="P324" s="1"/>
      <c r="Q324" s="1"/>
    </row>
    <row r="325" spans="1:17" x14ac:dyDescent="0.25">
      <c r="A325" s="1"/>
      <c r="B325" s="1"/>
      <c r="C325" s="1"/>
      <c r="D325" s="1"/>
      <c r="E325" s="1"/>
      <c r="F325" s="1"/>
      <c r="G325" s="1"/>
      <c r="H325" s="1"/>
      <c r="I325" s="1"/>
      <c r="J325" s="11"/>
      <c r="K325" s="141"/>
      <c r="L325" s="141"/>
      <c r="M325" s="1"/>
      <c r="N325" s="1"/>
      <c r="O325" s="1"/>
      <c r="P325" s="1"/>
      <c r="Q325" s="1"/>
    </row>
    <row r="326" spans="1:17" x14ac:dyDescent="0.25">
      <c r="A326" s="1"/>
      <c r="B326" s="1"/>
      <c r="C326" s="1"/>
      <c r="D326" s="1"/>
      <c r="E326" s="1"/>
      <c r="F326" s="1"/>
      <c r="G326" s="1"/>
      <c r="H326" s="1"/>
      <c r="I326" s="1"/>
      <c r="J326" s="11"/>
      <c r="K326" s="141"/>
      <c r="L326" s="141"/>
      <c r="M326" s="1"/>
      <c r="N326" s="1"/>
      <c r="O326" s="1"/>
      <c r="P326" s="1"/>
      <c r="Q326" s="1"/>
    </row>
    <row r="327" spans="1:17" x14ac:dyDescent="0.25">
      <c r="A327" s="1"/>
      <c r="B327" s="1"/>
      <c r="C327" s="1"/>
      <c r="D327" s="1"/>
      <c r="E327" s="1"/>
      <c r="F327" s="1"/>
      <c r="G327" s="1"/>
      <c r="H327" s="1"/>
      <c r="I327" s="1"/>
      <c r="J327" s="11"/>
      <c r="K327" s="141"/>
      <c r="L327" s="141"/>
      <c r="M327" s="1"/>
      <c r="N327" s="1"/>
      <c r="O327" s="1"/>
      <c r="P327" s="1"/>
      <c r="Q327" s="1"/>
    </row>
    <row r="328" spans="1:17" x14ac:dyDescent="0.25">
      <c r="A328" s="1"/>
      <c r="B328" s="1"/>
      <c r="C328" s="1"/>
      <c r="D328" s="1"/>
      <c r="E328" s="1"/>
      <c r="F328" s="1"/>
      <c r="G328" s="1"/>
      <c r="H328" s="1"/>
      <c r="I328" s="1"/>
      <c r="J328" s="11"/>
      <c r="K328" s="141"/>
      <c r="L328" s="141"/>
      <c r="M328" s="1"/>
      <c r="N328" s="1"/>
      <c r="O328" s="1"/>
      <c r="P328" s="1"/>
      <c r="Q328" s="1"/>
    </row>
    <row r="329" spans="1:17" x14ac:dyDescent="0.25">
      <c r="A329" s="1"/>
      <c r="B329" s="1"/>
      <c r="C329" s="1"/>
      <c r="D329" s="1"/>
      <c r="E329" s="1"/>
      <c r="F329" s="1"/>
      <c r="G329" s="1"/>
      <c r="H329" s="1"/>
      <c r="I329" s="1"/>
      <c r="J329" s="11"/>
      <c r="K329" s="141"/>
      <c r="L329" s="141"/>
      <c r="M329" s="1"/>
      <c r="N329" s="1"/>
      <c r="O329" s="1"/>
      <c r="P329" s="1"/>
      <c r="Q329" s="1"/>
    </row>
    <row r="330" spans="1:17" x14ac:dyDescent="0.25">
      <c r="A330" s="1"/>
      <c r="B330" s="1"/>
      <c r="C330" s="1"/>
      <c r="D330" s="1"/>
      <c r="E330" s="1"/>
      <c r="F330" s="1"/>
      <c r="G330" s="1"/>
      <c r="H330" s="1"/>
      <c r="I330" s="1"/>
      <c r="J330" s="11"/>
      <c r="K330" s="141"/>
      <c r="L330" s="141"/>
      <c r="M330" s="1"/>
      <c r="N330" s="1"/>
      <c r="O330" s="1"/>
      <c r="P330" s="1"/>
      <c r="Q330" s="1"/>
    </row>
    <row r="331" spans="1:17" x14ac:dyDescent="0.25">
      <c r="A331" s="1"/>
      <c r="B331" s="1"/>
      <c r="C331" s="1"/>
      <c r="D331" s="1"/>
      <c r="E331" s="1"/>
      <c r="F331" s="1"/>
      <c r="G331" s="1"/>
      <c r="H331" s="1"/>
      <c r="I331" s="1"/>
      <c r="J331" s="11"/>
      <c r="K331" s="141"/>
      <c r="L331" s="141"/>
      <c r="M331" s="1"/>
      <c r="N331" s="1"/>
      <c r="O331" s="1"/>
      <c r="P331" s="1"/>
      <c r="Q331" s="1"/>
    </row>
    <row r="332" spans="1:17" x14ac:dyDescent="0.25">
      <c r="A332" s="1"/>
      <c r="B332" s="1"/>
      <c r="C332" s="1"/>
      <c r="D332" s="1"/>
      <c r="E332" s="1"/>
      <c r="F332" s="1"/>
      <c r="G332" s="1"/>
      <c r="H332" s="1"/>
      <c r="I332" s="1"/>
      <c r="J332" s="11"/>
      <c r="K332" s="141"/>
      <c r="L332" s="141"/>
      <c r="M332" s="1"/>
      <c r="N332" s="1"/>
      <c r="O332" s="1"/>
      <c r="P332" s="1"/>
      <c r="Q332" s="1"/>
    </row>
    <row r="333" spans="1:17" x14ac:dyDescent="0.25">
      <c r="A333" s="1"/>
      <c r="B333" s="1"/>
      <c r="C333" s="1"/>
      <c r="D333" s="1"/>
      <c r="E333" s="1"/>
      <c r="F333" s="1"/>
      <c r="G333" s="1"/>
      <c r="H333" s="1"/>
      <c r="I333" s="1"/>
      <c r="J333" s="11"/>
      <c r="K333" s="141"/>
      <c r="L333" s="141"/>
      <c r="M333" s="1"/>
      <c r="N333" s="1"/>
      <c r="O333" s="1"/>
      <c r="P333" s="1"/>
      <c r="Q333" s="1"/>
    </row>
    <row r="334" spans="1:17" x14ac:dyDescent="0.25">
      <c r="A334" s="1"/>
      <c r="B334" s="1"/>
      <c r="C334" s="1"/>
      <c r="D334" s="1"/>
      <c r="E334" s="1"/>
      <c r="F334" s="1"/>
      <c r="G334" s="1"/>
      <c r="H334" s="1"/>
      <c r="I334" s="1"/>
      <c r="J334" s="11"/>
      <c r="K334" s="141"/>
      <c r="L334" s="141"/>
      <c r="M334" s="1"/>
      <c r="N334" s="1"/>
      <c r="O334" s="1"/>
      <c r="P334" s="1"/>
      <c r="Q334" s="1"/>
    </row>
    <row r="335" spans="1:17" x14ac:dyDescent="0.25">
      <c r="A335" s="1"/>
      <c r="B335" s="1"/>
      <c r="C335" s="1"/>
      <c r="D335" s="1"/>
      <c r="E335" s="1"/>
      <c r="F335" s="1"/>
      <c r="G335" s="1"/>
      <c r="H335" s="1"/>
      <c r="I335" s="1"/>
      <c r="J335" s="11"/>
      <c r="K335" s="11"/>
      <c r="L335" s="11"/>
      <c r="M335" s="45"/>
      <c r="N335" s="45"/>
      <c r="O335" s="45"/>
      <c r="P335" s="45"/>
      <c r="Q335" s="45"/>
    </row>
    <row r="336" spans="1:17" x14ac:dyDescent="0.25">
      <c r="A336" s="1"/>
      <c r="B336" s="1"/>
      <c r="C336" s="1"/>
      <c r="D336" s="1"/>
      <c r="E336" s="1"/>
      <c r="F336" s="1"/>
      <c r="G336" s="1"/>
      <c r="H336" s="1"/>
      <c r="I336" s="1"/>
      <c r="J336" s="11"/>
      <c r="K336" s="11"/>
      <c r="L336" s="11"/>
      <c r="M336" s="1"/>
      <c r="N336" s="1"/>
      <c r="O336" s="1"/>
      <c r="P336" s="1"/>
      <c r="Q336" s="1"/>
    </row>
    <row r="337" spans="1:17" x14ac:dyDescent="0.25">
      <c r="A337" s="1"/>
      <c r="B337" s="1"/>
      <c r="C337" s="1"/>
      <c r="D337" s="1"/>
      <c r="E337" s="1"/>
      <c r="F337" s="1"/>
      <c r="G337" s="1"/>
      <c r="H337" s="1"/>
      <c r="I337" s="1"/>
      <c r="J337" s="11"/>
      <c r="K337" s="11"/>
      <c r="L337" s="11"/>
      <c r="M337" s="1"/>
      <c r="N337" s="1"/>
      <c r="O337" s="1"/>
      <c r="P337" s="1"/>
      <c r="Q337" s="1"/>
    </row>
    <row r="338" spans="1:17" x14ac:dyDescent="0.25">
      <c r="A338" s="1"/>
      <c r="B338" s="1"/>
      <c r="C338" s="1"/>
      <c r="D338" s="1"/>
      <c r="E338" s="1"/>
      <c r="F338" s="1"/>
      <c r="G338" s="1"/>
      <c r="H338" s="1"/>
      <c r="I338" s="1"/>
      <c r="J338" s="11"/>
      <c r="K338" s="11"/>
      <c r="L338" s="11"/>
      <c r="M338" s="1"/>
      <c r="N338" s="1"/>
      <c r="O338" s="1"/>
      <c r="P338" s="1"/>
      <c r="Q338" s="1"/>
    </row>
    <row r="339" spans="1:17" x14ac:dyDescent="0.25">
      <c r="A339" s="1"/>
      <c r="B339" s="1"/>
      <c r="C339" s="1"/>
      <c r="D339" s="1"/>
      <c r="E339" s="1"/>
      <c r="F339" s="1"/>
      <c r="G339" s="1"/>
      <c r="H339" s="1"/>
      <c r="I339" s="1"/>
      <c r="J339" s="11"/>
      <c r="K339" s="11"/>
      <c r="L339" s="11"/>
      <c r="M339" s="1"/>
      <c r="N339" s="1"/>
      <c r="O339" s="1"/>
      <c r="P339" s="1"/>
      <c r="Q339" s="1"/>
    </row>
    <row r="340" spans="1:17" x14ac:dyDescent="0.25">
      <c r="A340" s="1"/>
      <c r="B340" s="1"/>
      <c r="C340" s="1"/>
      <c r="D340" s="1"/>
      <c r="E340" s="1"/>
      <c r="F340" s="1"/>
      <c r="G340" s="1"/>
      <c r="H340" s="1"/>
      <c r="I340" s="1"/>
      <c r="J340" s="11"/>
      <c r="K340" s="11"/>
      <c r="L340" s="11"/>
      <c r="M340" s="1"/>
      <c r="N340" s="1"/>
      <c r="O340" s="1"/>
      <c r="P340" s="1"/>
      <c r="Q340" s="1"/>
    </row>
    <row r="341" spans="1:17" x14ac:dyDescent="0.25">
      <c r="A341" s="1"/>
      <c r="B341" s="1"/>
      <c r="C341" s="1"/>
      <c r="D341" s="1"/>
      <c r="E341" s="1"/>
      <c r="F341" s="1"/>
      <c r="G341" s="1"/>
      <c r="H341" s="1"/>
      <c r="I341" s="1"/>
      <c r="J341" s="11"/>
      <c r="K341" s="11"/>
      <c r="L341" s="11"/>
      <c r="M341" s="1"/>
      <c r="N341" s="1"/>
      <c r="O341" s="1"/>
      <c r="P341" s="1"/>
      <c r="Q341" s="1"/>
    </row>
    <row r="342" spans="1:17" x14ac:dyDescent="0.25">
      <c r="A342" s="1"/>
      <c r="B342" s="1"/>
      <c r="C342" s="1"/>
      <c r="D342" s="1"/>
      <c r="E342" s="1"/>
      <c r="F342" s="1"/>
      <c r="G342" s="1"/>
      <c r="H342" s="1"/>
      <c r="I342" s="1"/>
      <c r="J342" s="11"/>
      <c r="K342" s="11"/>
      <c r="L342" s="11"/>
      <c r="M342" s="1"/>
      <c r="N342" s="1"/>
      <c r="O342" s="1"/>
      <c r="P342" s="1"/>
      <c r="Q342" s="1"/>
    </row>
    <row r="343" spans="1:17" x14ac:dyDescent="0.25">
      <c r="A343" s="1"/>
      <c r="B343" s="1"/>
      <c r="C343" s="1"/>
      <c r="D343" s="1"/>
      <c r="E343" s="1"/>
      <c r="F343" s="1"/>
      <c r="G343" s="1"/>
      <c r="H343" s="1"/>
      <c r="I343" s="1"/>
      <c r="J343" s="11"/>
      <c r="K343" s="11"/>
      <c r="L343" s="11"/>
      <c r="M343" s="1"/>
      <c r="N343" s="1"/>
      <c r="O343" s="1"/>
      <c r="P343" s="1"/>
      <c r="Q343" s="1"/>
    </row>
    <row r="344" spans="1:17" x14ac:dyDescent="0.25">
      <c r="A344" s="1"/>
      <c r="B344" s="1"/>
      <c r="C344" s="1"/>
      <c r="D344" s="1"/>
      <c r="E344" s="1"/>
      <c r="F344" s="1"/>
      <c r="G344" s="1"/>
      <c r="H344" s="1"/>
      <c r="I344" s="1"/>
      <c r="J344" s="11"/>
      <c r="K344" s="11"/>
      <c r="L344" s="11"/>
      <c r="M344" s="1"/>
      <c r="N344" s="1"/>
      <c r="O344" s="1"/>
      <c r="P344" s="1"/>
      <c r="Q344" s="1"/>
    </row>
    <row r="345" spans="1:17" x14ac:dyDescent="0.25">
      <c r="A345" s="1"/>
      <c r="B345" s="1"/>
      <c r="C345" s="1"/>
      <c r="D345" s="1"/>
      <c r="E345" s="1"/>
      <c r="F345" s="1"/>
      <c r="G345" s="1"/>
      <c r="H345" s="1"/>
      <c r="I345" s="1"/>
      <c r="J345" s="11"/>
      <c r="K345" s="11"/>
      <c r="L345" s="11"/>
      <c r="M345" s="1"/>
      <c r="N345" s="1"/>
      <c r="O345" s="1"/>
      <c r="P345" s="1"/>
      <c r="Q345" s="1"/>
    </row>
    <row r="346" spans="1:17" x14ac:dyDescent="0.25">
      <c r="A346" s="1"/>
      <c r="B346" s="1"/>
      <c r="C346" s="1"/>
      <c r="D346" s="1"/>
      <c r="E346" s="1"/>
      <c r="F346" s="1"/>
      <c r="G346" s="1"/>
      <c r="H346" s="1"/>
      <c r="I346" s="1"/>
      <c r="J346" s="11"/>
      <c r="K346" s="11"/>
      <c r="L346" s="11"/>
      <c r="M346" s="1"/>
      <c r="N346" s="1"/>
      <c r="O346" s="1"/>
      <c r="P346" s="1"/>
      <c r="Q346" s="1"/>
    </row>
    <row r="347" spans="1:17" x14ac:dyDescent="0.25">
      <c r="A347" s="1"/>
      <c r="B347" s="1"/>
      <c r="C347" s="1"/>
      <c r="D347" s="1"/>
      <c r="E347" s="1"/>
      <c r="F347" s="1"/>
      <c r="G347" s="1"/>
      <c r="H347" s="1"/>
      <c r="I347" s="1"/>
      <c r="J347" s="11"/>
      <c r="K347" s="11"/>
      <c r="L347" s="11"/>
      <c r="M347" s="1"/>
      <c r="N347" s="1"/>
      <c r="O347" s="1"/>
      <c r="P347" s="1"/>
      <c r="Q347" s="1"/>
    </row>
    <row r="348" spans="1:17" x14ac:dyDescent="0.25">
      <c r="A348" s="1"/>
      <c r="B348" s="1"/>
      <c r="C348" s="1"/>
      <c r="D348" s="1"/>
      <c r="E348" s="1"/>
      <c r="F348" s="1"/>
      <c r="G348" s="1"/>
      <c r="H348" s="1"/>
      <c r="I348" s="1"/>
      <c r="J348" s="11"/>
      <c r="K348" s="11"/>
      <c r="L348" s="11"/>
      <c r="M348" s="1"/>
      <c r="N348" s="1"/>
      <c r="O348" s="1"/>
      <c r="P348" s="1"/>
      <c r="Q348" s="1"/>
    </row>
    <row r="349" spans="1:17" x14ac:dyDescent="0.25">
      <c r="A349" s="1"/>
      <c r="B349" s="1"/>
      <c r="C349" s="1"/>
      <c r="D349" s="1"/>
      <c r="E349" s="1"/>
      <c r="F349" s="1"/>
      <c r="G349" s="1"/>
      <c r="H349" s="1"/>
      <c r="I349" s="1"/>
      <c r="J349" s="11"/>
      <c r="K349" s="11"/>
      <c r="L349" s="11"/>
      <c r="M349" s="1"/>
      <c r="N349" s="1"/>
      <c r="O349" s="1"/>
      <c r="P349" s="1"/>
      <c r="Q349" s="1"/>
    </row>
    <row r="350" spans="1:17" x14ac:dyDescent="0.25">
      <c r="A350" s="1"/>
      <c r="B350" s="1"/>
      <c r="C350" s="1"/>
      <c r="D350" s="1"/>
      <c r="E350" s="1"/>
      <c r="F350" s="1"/>
      <c r="G350" s="1"/>
      <c r="H350" s="1"/>
      <c r="I350" s="1"/>
      <c r="J350" s="11"/>
      <c r="K350" s="11"/>
      <c r="L350" s="11"/>
      <c r="M350" s="1"/>
      <c r="N350" s="1"/>
      <c r="O350" s="1"/>
      <c r="P350" s="1"/>
      <c r="Q350" s="1"/>
    </row>
    <row r="351" spans="1:17" x14ac:dyDescent="0.25">
      <c r="A351" s="1"/>
      <c r="B351" s="1"/>
      <c r="C351" s="1"/>
      <c r="D351" s="1"/>
      <c r="E351" s="1"/>
      <c r="F351" s="1"/>
      <c r="G351" s="1"/>
      <c r="H351" s="1"/>
      <c r="I351" s="1"/>
      <c r="J351" s="11"/>
      <c r="K351" s="11"/>
      <c r="L351" s="11"/>
      <c r="M351" s="1"/>
      <c r="N351" s="1"/>
      <c r="O351" s="1"/>
      <c r="P351" s="1"/>
      <c r="Q351" s="1"/>
    </row>
    <row r="352" spans="1:17" x14ac:dyDescent="0.25">
      <c r="A352" s="1"/>
      <c r="B352" s="1"/>
      <c r="C352" s="1"/>
      <c r="D352" s="1"/>
      <c r="E352" s="1"/>
      <c r="F352" s="1"/>
      <c r="G352" s="1"/>
      <c r="H352" s="1"/>
      <c r="I352" s="1"/>
      <c r="J352" s="11"/>
      <c r="K352" s="11"/>
      <c r="L352" s="11"/>
      <c r="M352" s="1"/>
      <c r="N352" s="1"/>
      <c r="O352" s="1"/>
      <c r="P352" s="1"/>
      <c r="Q352" s="1"/>
    </row>
    <row r="353" spans="1:17" x14ac:dyDescent="0.25">
      <c r="A353" s="1"/>
      <c r="B353" s="1"/>
      <c r="C353" s="1"/>
      <c r="D353" s="1"/>
      <c r="E353" s="1"/>
      <c r="F353" s="1"/>
      <c r="G353" s="1"/>
      <c r="H353" s="1"/>
      <c r="I353" s="1"/>
      <c r="J353" s="11"/>
      <c r="K353" s="11"/>
      <c r="L353" s="11"/>
      <c r="M353" s="1"/>
      <c r="N353" s="1"/>
      <c r="O353" s="1"/>
      <c r="P353" s="1"/>
      <c r="Q353" s="1"/>
    </row>
    <row r="354" spans="1:17" x14ac:dyDescent="0.25">
      <c r="A354" s="1"/>
      <c r="B354" s="1"/>
      <c r="C354" s="1"/>
      <c r="D354" s="1"/>
      <c r="E354" s="1"/>
      <c r="F354" s="1"/>
      <c r="G354" s="1"/>
      <c r="H354" s="1"/>
      <c r="I354" s="1"/>
      <c r="J354" s="11"/>
      <c r="K354" s="11"/>
      <c r="L354" s="11"/>
      <c r="M354" s="1"/>
      <c r="N354" s="1"/>
      <c r="O354" s="1"/>
      <c r="P354" s="1"/>
      <c r="Q354" s="1"/>
    </row>
    <row r="355" spans="1:17" x14ac:dyDescent="0.25">
      <c r="A355" s="1"/>
      <c r="B355" s="1"/>
      <c r="C355" s="1"/>
      <c r="D355" s="1"/>
      <c r="E355" s="1"/>
      <c r="F355" s="1"/>
      <c r="G355" s="1"/>
      <c r="H355" s="1"/>
      <c r="I355" s="1"/>
      <c r="J355" s="11"/>
      <c r="K355" s="11"/>
      <c r="L355" s="11"/>
      <c r="M355" s="1"/>
      <c r="N355" s="1"/>
      <c r="O355" s="1"/>
      <c r="P355" s="1"/>
      <c r="Q355" s="1"/>
    </row>
    <row r="356" spans="1:17" x14ac:dyDescent="0.25">
      <c r="A356" s="1"/>
      <c r="B356" s="1"/>
      <c r="C356" s="1"/>
      <c r="D356" s="1"/>
      <c r="E356" s="1"/>
      <c r="F356" s="1"/>
      <c r="G356" s="1"/>
      <c r="H356" s="1"/>
      <c r="I356" s="1"/>
      <c r="J356" s="11"/>
      <c r="K356" s="11"/>
      <c r="L356" s="11"/>
      <c r="M356" s="1"/>
      <c r="N356" s="1"/>
      <c r="O356" s="1"/>
      <c r="P356" s="1"/>
      <c r="Q356" s="1"/>
    </row>
    <row r="357" spans="1:17" x14ac:dyDescent="0.25">
      <c r="A357" s="1"/>
      <c r="B357" s="1"/>
      <c r="C357" s="1"/>
      <c r="D357" s="1"/>
      <c r="E357" s="1"/>
      <c r="F357" s="1"/>
      <c r="G357" s="1"/>
      <c r="H357" s="1"/>
      <c r="I357" s="1"/>
      <c r="J357" s="11"/>
      <c r="K357" s="11"/>
      <c r="L357" s="11"/>
      <c r="M357" s="1"/>
      <c r="N357" s="1"/>
      <c r="O357" s="1"/>
      <c r="P357" s="1"/>
      <c r="Q357" s="1"/>
    </row>
    <row r="358" spans="1:17" x14ac:dyDescent="0.25">
      <c r="A358" s="1"/>
      <c r="B358" s="1"/>
      <c r="C358" s="1"/>
      <c r="D358" s="1"/>
      <c r="E358" s="1"/>
      <c r="F358" s="1"/>
      <c r="G358" s="1"/>
      <c r="H358" s="1"/>
      <c r="I358" s="1"/>
      <c r="J358" s="11"/>
      <c r="K358" s="11"/>
      <c r="L358" s="11"/>
      <c r="M358" s="1"/>
      <c r="N358" s="1"/>
      <c r="O358" s="1"/>
      <c r="P358" s="1"/>
      <c r="Q358" s="1"/>
    </row>
    <row r="359" spans="1:17" x14ac:dyDescent="0.25">
      <c r="A359" s="1"/>
      <c r="B359" s="1"/>
      <c r="C359" s="1"/>
      <c r="D359" s="1"/>
      <c r="E359" s="1"/>
      <c r="F359" s="1"/>
      <c r="G359" s="1"/>
      <c r="H359" s="1"/>
      <c r="I359" s="1"/>
      <c r="J359" s="11"/>
      <c r="K359" s="11"/>
      <c r="L359" s="11"/>
      <c r="M359" s="1"/>
      <c r="N359" s="1"/>
      <c r="O359" s="1"/>
      <c r="P359" s="1"/>
      <c r="Q359" s="1"/>
    </row>
    <row r="360" spans="1:17" x14ac:dyDescent="0.25">
      <c r="A360" s="1"/>
      <c r="B360" s="1"/>
      <c r="C360" s="1"/>
      <c r="D360" s="1"/>
      <c r="E360" s="1"/>
      <c r="F360" s="1"/>
      <c r="G360" s="1"/>
      <c r="H360" s="1"/>
      <c r="I360" s="1"/>
      <c r="J360" s="11"/>
      <c r="K360" s="11"/>
      <c r="L360" s="11"/>
      <c r="M360" s="1"/>
      <c r="N360" s="1"/>
      <c r="O360" s="1"/>
      <c r="P360" s="1"/>
      <c r="Q360" s="1"/>
    </row>
    <row r="361" spans="1:17" x14ac:dyDescent="0.25">
      <c r="A361" s="1"/>
      <c r="B361" s="1"/>
      <c r="C361" s="1"/>
      <c r="D361" s="1"/>
      <c r="E361" s="1"/>
      <c r="F361" s="1"/>
      <c r="G361" s="1"/>
      <c r="H361" s="1"/>
      <c r="I361" s="1"/>
      <c r="J361" s="11"/>
      <c r="K361" s="11"/>
      <c r="L361" s="11"/>
      <c r="M361" s="1"/>
      <c r="N361" s="1"/>
      <c r="O361" s="1"/>
      <c r="P361" s="1"/>
      <c r="Q361" s="1"/>
    </row>
    <row r="362" spans="1:17" x14ac:dyDescent="0.25">
      <c r="A362" s="1"/>
      <c r="B362" s="1"/>
      <c r="C362" s="1"/>
      <c r="D362" s="1"/>
      <c r="E362" s="1"/>
      <c r="F362" s="1"/>
      <c r="G362" s="1"/>
      <c r="H362" s="1"/>
      <c r="I362" s="1"/>
      <c r="J362" s="11"/>
      <c r="K362" s="11"/>
      <c r="L362" s="11"/>
      <c r="M362" s="1"/>
      <c r="N362" s="1"/>
      <c r="O362" s="1"/>
      <c r="P362" s="1"/>
      <c r="Q362" s="1"/>
    </row>
    <row r="363" spans="1:17" x14ac:dyDescent="0.25">
      <c r="A363" s="1"/>
      <c r="B363" s="1"/>
      <c r="C363" s="1"/>
      <c r="D363" s="1"/>
      <c r="E363" s="1"/>
      <c r="F363" s="1"/>
      <c r="G363" s="1"/>
      <c r="H363" s="1"/>
      <c r="I363" s="1"/>
      <c r="J363" s="11"/>
      <c r="K363" s="11"/>
      <c r="L363" s="11"/>
      <c r="M363" s="1"/>
      <c r="N363" s="1"/>
      <c r="O363" s="1"/>
      <c r="P363" s="1"/>
      <c r="Q363" s="1"/>
    </row>
    <row r="364" spans="1:17" x14ac:dyDescent="0.25">
      <c r="A364" s="1"/>
      <c r="B364" s="1"/>
      <c r="C364" s="1"/>
      <c r="D364" s="1"/>
      <c r="E364" s="1"/>
      <c r="F364" s="1"/>
      <c r="G364" s="1"/>
      <c r="H364" s="1"/>
      <c r="I364" s="1"/>
      <c r="J364" s="11"/>
      <c r="K364" s="11"/>
      <c r="L364" s="11"/>
      <c r="M364" s="1"/>
      <c r="N364" s="1"/>
      <c r="O364" s="1"/>
      <c r="P364" s="1"/>
      <c r="Q364" s="1"/>
    </row>
    <row r="365" spans="1:17" x14ac:dyDescent="0.25">
      <c r="A365" s="1"/>
      <c r="B365" s="1"/>
      <c r="C365" s="1"/>
      <c r="D365" s="1"/>
      <c r="E365" s="1"/>
      <c r="F365" s="1"/>
      <c r="G365" s="1"/>
      <c r="H365" s="1"/>
      <c r="I365" s="1"/>
      <c r="J365" s="11"/>
      <c r="K365" s="11"/>
      <c r="L365" s="11"/>
      <c r="M365" s="1"/>
      <c r="N365" s="1"/>
      <c r="O365" s="1"/>
      <c r="P365" s="1"/>
      <c r="Q365" s="1"/>
    </row>
    <row r="366" spans="1:17" x14ac:dyDescent="0.25">
      <c r="A366" s="1"/>
      <c r="B366" s="1"/>
      <c r="C366" s="1"/>
      <c r="D366" s="1"/>
      <c r="E366" s="1"/>
      <c r="F366" s="1"/>
      <c r="G366" s="1"/>
      <c r="H366" s="1"/>
      <c r="I366" s="1"/>
      <c r="J366" s="11"/>
      <c r="K366" s="11"/>
      <c r="L366" s="11"/>
      <c r="M366" s="1"/>
      <c r="N366" s="1"/>
      <c r="O366" s="1"/>
      <c r="P366" s="1"/>
      <c r="Q366" s="1"/>
    </row>
    <row r="367" spans="1:17" x14ac:dyDescent="0.25">
      <c r="A367" s="1"/>
      <c r="B367" s="1"/>
      <c r="C367" s="1"/>
      <c r="D367" s="1"/>
      <c r="E367" s="1"/>
      <c r="F367" s="1"/>
      <c r="G367" s="1"/>
      <c r="H367" s="1"/>
      <c r="I367" s="1"/>
      <c r="J367" s="11"/>
      <c r="K367" s="11"/>
      <c r="L367" s="11"/>
      <c r="M367" s="1"/>
      <c r="N367" s="1"/>
      <c r="O367" s="1"/>
      <c r="P367" s="1"/>
      <c r="Q367" s="1"/>
    </row>
    <row r="368" spans="1:17" x14ac:dyDescent="0.25">
      <c r="A368" s="1"/>
      <c r="B368" s="1"/>
      <c r="C368" s="1"/>
      <c r="D368" s="1"/>
      <c r="E368" s="1"/>
      <c r="F368" s="1"/>
      <c r="G368" s="1"/>
      <c r="H368" s="1"/>
      <c r="I368" s="1"/>
      <c r="J368" s="11"/>
      <c r="K368" s="11"/>
      <c r="L368" s="11"/>
      <c r="M368" s="1"/>
      <c r="N368" s="1"/>
      <c r="O368" s="1"/>
      <c r="P368" s="1"/>
      <c r="Q368" s="1"/>
    </row>
    <row r="369" spans="1:17" x14ac:dyDescent="0.25">
      <c r="A369" s="1"/>
      <c r="B369" s="1"/>
      <c r="C369" s="1"/>
      <c r="D369" s="1"/>
      <c r="E369" s="1"/>
      <c r="F369" s="1"/>
      <c r="G369" s="1"/>
      <c r="H369" s="1"/>
      <c r="I369" s="1"/>
      <c r="J369" s="11"/>
      <c r="K369" s="11"/>
      <c r="L369" s="11"/>
      <c r="M369" s="1"/>
      <c r="N369" s="1"/>
      <c r="O369" s="1"/>
      <c r="P369" s="1"/>
      <c r="Q369" s="1"/>
    </row>
    <row r="370" spans="1:17" x14ac:dyDescent="0.25">
      <c r="A370" s="1"/>
      <c r="B370" s="1"/>
      <c r="C370" s="1"/>
      <c r="D370" s="1"/>
      <c r="E370" s="1"/>
      <c r="F370" s="1"/>
      <c r="G370" s="1"/>
      <c r="H370" s="1"/>
      <c r="I370" s="1"/>
      <c r="J370" s="11"/>
      <c r="K370" s="11"/>
      <c r="L370" s="11"/>
      <c r="M370" s="1"/>
      <c r="N370" s="1"/>
      <c r="O370" s="1"/>
      <c r="P370" s="1"/>
      <c r="Q370" s="1"/>
    </row>
    <row r="371" spans="1:17" x14ac:dyDescent="0.25">
      <c r="A371" s="1"/>
      <c r="B371" s="1"/>
      <c r="C371" s="1"/>
      <c r="D371" s="1"/>
      <c r="E371" s="1"/>
      <c r="F371" s="1"/>
      <c r="G371" s="1"/>
      <c r="H371" s="1"/>
      <c r="I371" s="1"/>
      <c r="J371" s="11"/>
      <c r="K371" s="11"/>
      <c r="L371" s="11"/>
      <c r="M371" s="1"/>
      <c r="N371" s="1"/>
      <c r="O371" s="1"/>
      <c r="P371" s="1"/>
      <c r="Q371" s="1"/>
    </row>
    <row r="372" spans="1:17" x14ac:dyDescent="0.25">
      <c r="A372" s="1"/>
      <c r="B372" s="1"/>
      <c r="C372" s="1"/>
      <c r="D372" s="1"/>
      <c r="E372" s="1"/>
      <c r="F372" s="1"/>
      <c r="G372" s="1"/>
      <c r="H372" s="1"/>
      <c r="I372" s="1"/>
      <c r="J372" s="11"/>
      <c r="K372" s="11"/>
      <c r="L372" s="11"/>
      <c r="M372" s="1"/>
      <c r="N372" s="1"/>
      <c r="O372" s="1"/>
      <c r="P372" s="1"/>
      <c r="Q372" s="1"/>
    </row>
    <row r="373" spans="1:17" x14ac:dyDescent="0.25">
      <c r="A373" s="1"/>
      <c r="B373" s="1"/>
      <c r="C373" s="1"/>
      <c r="D373" s="1"/>
      <c r="E373" s="1"/>
      <c r="F373" s="1"/>
      <c r="G373" s="1"/>
      <c r="H373" s="1"/>
      <c r="I373" s="1"/>
      <c r="J373" s="11"/>
      <c r="K373" s="11"/>
      <c r="L373" s="11"/>
      <c r="M373" s="1"/>
      <c r="N373" s="1"/>
      <c r="O373" s="1"/>
      <c r="P373" s="1"/>
      <c r="Q373" s="1"/>
    </row>
  </sheetData>
  <autoFilter ref="A6:R295"/>
  <mergeCells count="26">
    <mergeCell ref="B5:E5"/>
    <mergeCell ref="B170:B171"/>
    <mergeCell ref="B172:B173"/>
    <mergeCell ref="C172:C173"/>
    <mergeCell ref="B99:B101"/>
    <mergeCell ref="J106:J108"/>
    <mergeCell ref="B51:B52"/>
    <mergeCell ref="C51:C52"/>
    <mergeCell ref="B285:B287"/>
    <mergeCell ref="B231:B233"/>
    <mergeCell ref="J231:J233"/>
    <mergeCell ref="B178:B180"/>
    <mergeCell ref="B283:B284"/>
    <mergeCell ref="F99:F101"/>
    <mergeCell ref="B106:B108"/>
    <mergeCell ref="C106:C108"/>
    <mergeCell ref="E106:E108"/>
    <mergeCell ref="F106:F108"/>
    <mergeCell ref="G99:G101"/>
    <mergeCell ref="G106:G108"/>
    <mergeCell ref="O99:O101"/>
    <mergeCell ref="R99:R101"/>
    <mergeCell ref="Q99:Q101"/>
    <mergeCell ref="O106:O108"/>
    <mergeCell ref="R106:R108"/>
    <mergeCell ref="Q106:Q108"/>
  </mergeCells>
  <printOptions horizontalCentered="1"/>
  <pageMargins left="0.31496062992125984" right="0.31496062992125984" top="0.74803149606299213" bottom="0.35433070866141736" header="0.31496062992125984" footer="0.31496062992125984"/>
  <pageSetup paperSize="9" scale="34" fitToHeight="0" orientation="landscape" r:id="rId1"/>
  <headerFooter>
    <oddHeader>&amp;C&amp;36ALLEGATO 1 - SINOTTICO OBIETTIVI 2023</oddHeader>
    <oddFooter>Pagina &amp;P di &amp;N</oddFooter>
  </headerFooter>
  <rowBreaks count="27" manualBreakCount="27">
    <brk id="15" max="16" man="1"/>
    <brk id="18" max="16" man="1"/>
    <brk id="30" max="16" man="1"/>
    <brk id="42" max="16" man="1"/>
    <brk id="50" max="16" man="1"/>
    <brk id="60" max="16" man="1"/>
    <brk id="68" max="16" man="1"/>
    <brk id="78" max="16" man="1"/>
    <brk id="86" max="16" man="1"/>
    <brk id="96" max="16" man="1"/>
    <brk id="108" max="16" man="1"/>
    <brk id="117" max="16" man="1"/>
    <brk id="127" max="16" man="1"/>
    <brk id="136" max="16" man="1"/>
    <brk id="145" max="16" man="1"/>
    <brk id="151" max="16" man="1"/>
    <brk id="165" max="16" man="1"/>
    <brk id="176" max="16" man="1"/>
    <brk id="193" max="16" man="1"/>
    <brk id="207" max="16" man="1"/>
    <brk id="217" max="16" man="1"/>
    <brk id="230" max="16" man="1"/>
    <brk id="243" max="16" man="1"/>
    <brk id="254" max="16" man="1"/>
    <brk id="264" max="16" man="1"/>
    <brk id="280" max="16" man="1"/>
    <brk id="29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SINOTTICO OBIETTIVI </vt:lpstr>
      <vt:lpstr>'SINOTTICO OBIETTIVI '!Area_stampa</vt:lpstr>
      <vt:lpstr>'SINOTTICO OBIETTIVI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Limosani Emanuela</dc:creator>
  <cp:lastModifiedBy>Marzullo Giulia</cp:lastModifiedBy>
  <cp:lastPrinted>2024-03-14T11:03:40Z</cp:lastPrinted>
  <dcterms:created xsi:type="dcterms:W3CDTF">2017-03-13T12:31:47Z</dcterms:created>
  <dcterms:modified xsi:type="dcterms:W3CDTF">2024-04-24T10:01:14Z</dcterms:modified>
</cp:coreProperties>
</file>